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V:\Technik\Bemessungsunterlagen\Lastmatrix für Aussenflächen_DM+CX\Kopie_Anpassung Tabelle\EN\"/>
    </mc:Choice>
  </mc:AlternateContent>
  <workbookProtection workbookAlgorithmName="SHA-512" workbookHashValue="jLVID8lTEzIIvmAYDoMAErnb+D1DUgA1krUlhYraUuycKQTurTlV6+Uig8BLsrpz0rtnx72N//iSLFGarj/Raw==" workbookSaltValue="j0GycbKrL9t/Uoc2EScIcQ==" workbookSpinCount="100000" lockStructure="1"/>
  <bookViews>
    <workbookView xWindow="-120" yWindow="-120" windowWidth="25440" windowHeight="15390"/>
  </bookViews>
  <sheets>
    <sheet name="Load matrix" sheetId="1" r:id="rId1"/>
    <sheet name="Datenpool" sheetId="2" state="hidden" r:id="rId2"/>
  </sheets>
  <definedNames>
    <definedName name="_xlnm.Print_Area" localSheetId="0">'Load matrix'!$A$1:$W$55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5" i="2" l="1"/>
  <c r="L55" i="2"/>
  <c r="K55" i="2"/>
  <c r="N54" i="2"/>
  <c r="L54" i="2"/>
  <c r="N53" i="2"/>
  <c r="K54" i="2"/>
  <c r="L53" i="2"/>
  <c r="K53" i="2"/>
  <c r="N52" i="2"/>
  <c r="L52" i="2"/>
  <c r="K52" i="2"/>
  <c r="N51" i="2"/>
  <c r="L51" i="2"/>
  <c r="K51" i="2"/>
  <c r="N50" i="2"/>
  <c r="L50" i="2"/>
  <c r="K50" i="2"/>
  <c r="N48" i="2"/>
  <c r="L48" i="2"/>
  <c r="K48" i="2"/>
  <c r="N47" i="2"/>
  <c r="L47" i="2"/>
  <c r="K47" i="2"/>
  <c r="N46" i="2"/>
  <c r="L46" i="2"/>
  <c r="K46" i="2"/>
  <c r="N45" i="2"/>
  <c r="L45" i="2"/>
  <c r="K45" i="2"/>
  <c r="N44" i="2"/>
  <c r="L44" i="2"/>
  <c r="K44" i="2"/>
  <c r="N43" i="2"/>
  <c r="L43" i="2"/>
  <c r="K43" i="2"/>
  <c r="K41" i="2"/>
  <c r="L41" i="2"/>
  <c r="N41" i="2"/>
  <c r="N40" i="2"/>
  <c r="L40" i="2"/>
  <c r="K40" i="2"/>
  <c r="N39" i="2"/>
  <c r="L39" i="2"/>
  <c r="K39" i="2"/>
  <c r="N38" i="2"/>
  <c r="L38" i="2"/>
  <c r="T14" i="1" s="1"/>
  <c r="K38" i="2"/>
  <c r="N37" i="2"/>
  <c r="L37" i="2"/>
  <c r="K37" i="2"/>
  <c r="N36" i="2"/>
  <c r="L36" i="2"/>
  <c r="K36" i="2"/>
  <c r="N34" i="2"/>
  <c r="L34" i="2"/>
  <c r="K34" i="2"/>
  <c r="N33" i="2"/>
  <c r="L33" i="2"/>
  <c r="K33" i="2"/>
  <c r="N32" i="2"/>
  <c r="L32" i="2"/>
  <c r="K32" i="2"/>
  <c r="N31" i="2"/>
  <c r="L31" i="2"/>
  <c r="K31" i="2"/>
  <c r="N30" i="2"/>
  <c r="L30" i="2"/>
  <c r="K30" i="2"/>
  <c r="N29" i="2"/>
  <c r="L29" i="2"/>
  <c r="K29" i="2"/>
  <c r="V17" i="2"/>
  <c r="V18" i="2"/>
  <c r="V19" i="2"/>
  <c r="S11" i="1" l="1"/>
  <c r="U17" i="1"/>
  <c r="V11" i="1"/>
  <c r="T11" i="1"/>
  <c r="U11" i="1"/>
  <c r="T17" i="1"/>
  <c r="V17" i="1"/>
  <c r="S14" i="1"/>
  <c r="V14" i="1"/>
  <c r="U14" i="1"/>
  <c r="S17" i="1"/>
  <c r="D21" i="1"/>
  <c r="D20" i="1"/>
</calcChain>
</file>

<file path=xl/sharedStrings.xml><?xml version="1.0" encoding="utf-8"?>
<sst xmlns="http://schemas.openxmlformats.org/spreadsheetml/2006/main" count="184" uniqueCount="58">
  <si>
    <t>Stapler</t>
  </si>
  <si>
    <t>LKW</t>
  </si>
  <si>
    <t>Nutzlast</t>
  </si>
  <si>
    <t>Plattenstärke</t>
  </si>
  <si>
    <t>Fibrofor Diamond</t>
  </si>
  <si>
    <t>2.0 kg/m³</t>
  </si>
  <si>
    <t>2.5 kg/m³</t>
  </si>
  <si>
    <t>3.0 kg/m³</t>
  </si>
  <si>
    <t>-</t>
  </si>
  <si>
    <t>DM 2.0 kg/m³</t>
  </si>
  <si>
    <t>DM 3.0 kg/m³</t>
  </si>
  <si>
    <t>DM 2.5 kg/m³</t>
  </si>
  <si>
    <t>Surface load [kN/m²]</t>
  </si>
  <si>
    <t>Selection options</t>
  </si>
  <si>
    <t>EV2 80 MN/m²</t>
  </si>
  <si>
    <t>EV2 100 MN/m²</t>
  </si>
  <si>
    <t>EV2 120 MN/m²</t>
  </si>
  <si>
    <t>Dosage:</t>
  </si>
  <si>
    <t>www.contecfiber.com</t>
  </si>
  <si>
    <t>Compacted subsoil:</t>
  </si>
  <si>
    <t>CBR:</t>
  </si>
  <si>
    <t>k-value:</t>
  </si>
  <si>
    <t>EV2</t>
  </si>
  <si>
    <t>CBR</t>
  </si>
  <si>
    <t>k-value</t>
  </si>
  <si>
    <t>0.067 N/mm³</t>
  </si>
  <si>
    <t>0.082 N/mm³</t>
  </si>
  <si>
    <t>0.100 N/mm³</t>
  </si>
  <si>
    <t>Max. wheel load</t>
  </si>
  <si>
    <t>Concrete</t>
  </si>
  <si>
    <t xml:space="preserve">General conditions and information: </t>
  </si>
  <si>
    <t>Contact us:</t>
  </si>
  <si>
    <t>Fiber type:</t>
  </si>
  <si>
    <t>Concrix ES</t>
  </si>
  <si>
    <t>3.5 kg/m³</t>
  </si>
  <si>
    <t>4.5 kg/m³</t>
  </si>
  <si>
    <t>6.0 kg/m³</t>
  </si>
  <si>
    <t>CX 3.5 kg/m³</t>
  </si>
  <si>
    <t>CX 4.5 kg/m³</t>
  </si>
  <si>
    <t>CX 6.0 kg/m³</t>
  </si>
  <si>
    <t>Field size</t>
  </si>
  <si>
    <t>External slabs on ground - Load matrix</t>
  </si>
  <si>
    <r>
      <t xml:space="preserve">Based on EN 1991-2 (2010-12). Load surface area of wheels: truck &lt; 40 ton = 320 mm x 220 mm, truck 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 xml:space="preserve"> 40 ton = 320 mm x 270 mm.</t>
    </r>
  </si>
  <si>
    <t>This table serves only as a guide, is not a substitute for a structural report and Contec Fiber AG disclaim any liability whatsoever.</t>
  </si>
  <si>
    <t>This table is only valid for elastically bedded external slabs on compacted soil.</t>
  </si>
  <si>
    <t>Minimum quality for external slabs on ground C 30/37 (based on EN 206).</t>
  </si>
  <si>
    <t>© Contec Fiber AG 2021</t>
  </si>
  <si>
    <t>6 x 6</t>
  </si>
  <si>
    <t xml:space="preserve">Slab thickness d [mm] &amp; max. field size [m] </t>
  </si>
  <si>
    <t>Based on EN 1991-1-1 Pneumatic tires and superelastic wheels, dynamic factor 1.4 is considered.</t>
  </si>
  <si>
    <t>For hard wheels multiply "max. wheel load" from table with factor 0.7.</t>
  </si>
  <si>
    <t>Temperature</t>
  </si>
  <si>
    <t>ΔT = 0.06 K/mm x d is considered</t>
  </si>
  <si>
    <r>
      <t xml:space="preserve">Forklift [kN]     </t>
    </r>
    <r>
      <rPr>
        <b/>
        <sz val="8"/>
        <rFont val="Calibri"/>
        <family val="2"/>
        <scheme val="minor"/>
      </rPr>
      <t>(1)</t>
    </r>
  </si>
  <si>
    <r>
      <t xml:space="preserve">Truck [kN]        </t>
    </r>
    <r>
      <rPr>
        <b/>
        <sz val="8"/>
        <rFont val="Calibri"/>
        <family val="2"/>
        <scheme val="minor"/>
      </rPr>
      <t>(2)</t>
    </r>
  </si>
  <si>
    <r>
      <rPr>
        <b/>
        <sz val="8"/>
        <color theme="1"/>
        <rFont val="Calibri"/>
        <family val="2"/>
        <scheme val="minor"/>
      </rPr>
      <t>(1)</t>
    </r>
    <r>
      <rPr>
        <b/>
        <sz val="11"/>
        <color theme="1"/>
        <rFont val="Calibri"/>
        <family val="2"/>
        <scheme val="minor"/>
      </rPr>
      <t xml:space="preserve"> Forklift</t>
    </r>
  </si>
  <si>
    <r>
      <rPr>
        <b/>
        <sz val="8"/>
        <color theme="1"/>
        <rFont val="Calibri"/>
        <family val="2"/>
        <scheme val="minor"/>
      </rPr>
      <t>(2)</t>
    </r>
    <r>
      <rPr>
        <b/>
        <sz val="11"/>
        <color theme="1"/>
        <rFont val="Calibri"/>
        <family val="2"/>
        <scheme val="minor"/>
      </rPr>
      <t xml:space="preserve"> Truck</t>
    </r>
  </si>
  <si>
    <t xml:space="preserve">Maximum distance of cutting joints 6 m x 6 m. Smaller areas possible in consideration of length/width ratio 1:1.5.
To avoid vertical plate misalignment and to transfer the shear forces, we recommend dowels (e.g. ø25 mm e = 300 mm) at all cut joints (click button below).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</si>
</sst>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\ &quot;cm&quot;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719AD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medium">
        <color rgb="FF0099FD"/>
      </left>
      <right/>
      <top style="medium">
        <color rgb="FF0099FD"/>
      </top>
      <bottom/>
      <diagonal/>
    </border>
    <border>
      <left/>
      <right/>
      <top style="medium">
        <color rgb="FF0099FD"/>
      </top>
      <bottom/>
      <diagonal/>
    </border>
    <border>
      <left/>
      <right style="medium">
        <color rgb="FF0099FD"/>
      </right>
      <top style="medium">
        <color rgb="FF0099FD"/>
      </top>
      <bottom/>
      <diagonal/>
    </border>
    <border>
      <left style="medium">
        <color rgb="FF0099FD"/>
      </left>
      <right/>
      <top/>
      <bottom/>
      <diagonal/>
    </border>
    <border>
      <left/>
      <right style="medium">
        <color rgb="FF0099FD"/>
      </right>
      <top/>
      <bottom/>
      <diagonal/>
    </border>
    <border>
      <left style="medium">
        <color rgb="FF0099FD"/>
      </left>
      <right/>
      <top/>
      <bottom style="medium">
        <color rgb="FF0099FD"/>
      </bottom>
      <diagonal/>
    </border>
    <border>
      <left/>
      <right/>
      <top/>
      <bottom style="medium">
        <color rgb="FF0099FD"/>
      </bottom>
      <diagonal/>
    </border>
    <border>
      <left/>
      <right style="medium">
        <color rgb="FF0099FD"/>
      </right>
      <top/>
      <bottom style="medium">
        <color rgb="FF0099FD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2" xfId="0" applyFill="1" applyBorder="1"/>
    <xf numFmtId="0" fontId="5" fillId="2" borderId="3" xfId="0" applyFont="1" applyFill="1" applyBorder="1" applyAlignment="1">
      <alignment vertical="center"/>
    </xf>
    <xf numFmtId="0" fontId="0" fillId="2" borderId="5" xfId="0" applyFill="1" applyBorder="1"/>
    <xf numFmtId="0" fontId="4" fillId="2" borderId="0" xfId="0" applyFont="1" applyFill="1"/>
    <xf numFmtId="0" fontId="0" fillId="2" borderId="7" xfId="0" applyFill="1" applyBorder="1"/>
    <xf numFmtId="0" fontId="9" fillId="2" borderId="0" xfId="0" applyFont="1" applyFill="1" applyBorder="1"/>
    <xf numFmtId="0" fontId="0" fillId="2" borderId="0" xfId="0" applyFill="1"/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10" fontId="0" fillId="0" borderId="0" xfId="0" applyNumberFormat="1"/>
    <xf numFmtId="10" fontId="0" fillId="2" borderId="0" xfId="0" applyNumberFormat="1" applyFill="1" applyAlignment="1">
      <alignment horizontal="left"/>
    </xf>
    <xf numFmtId="0" fontId="0" fillId="2" borderId="0" xfId="0" applyFill="1" applyBorder="1" applyAlignment="1"/>
    <xf numFmtId="0" fontId="0" fillId="2" borderId="5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1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2" borderId="17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16" xfId="0" applyFill="1" applyBorder="1" applyAlignment="1">
      <alignment horizontal="left" vertical="top"/>
    </xf>
    <xf numFmtId="0" fontId="0" fillId="2" borderId="18" xfId="0" applyFill="1" applyBorder="1" applyAlignment="1">
      <alignment horizontal="left" vertical="top"/>
    </xf>
    <xf numFmtId="0" fontId="0" fillId="2" borderId="20" xfId="0" applyFill="1" applyBorder="1" applyAlignment="1">
      <alignment horizontal="left" vertical="top"/>
    </xf>
    <xf numFmtId="0" fontId="12" fillId="2" borderId="17" xfId="0" applyFont="1" applyFill="1" applyBorder="1" applyAlignment="1">
      <alignment horizontal="left" vertical="top"/>
    </xf>
    <xf numFmtId="0" fontId="2" fillId="2" borderId="17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vertical="center"/>
    </xf>
    <xf numFmtId="0" fontId="0" fillId="0" borderId="0" xfId="0"/>
    <xf numFmtId="0" fontId="0" fillId="0" borderId="0" xfId="0" applyProtection="1"/>
    <xf numFmtId="0" fontId="0" fillId="0" borderId="0" xfId="0" applyProtection="1"/>
    <xf numFmtId="0" fontId="3" fillId="0" borderId="0" xfId="0" applyFont="1" applyProtection="1"/>
    <xf numFmtId="0" fontId="0" fillId="0" borderId="0" xfId="0" applyProtection="1"/>
    <xf numFmtId="0" fontId="3" fillId="0" borderId="0" xfId="0" applyFont="1" applyProtection="1"/>
    <xf numFmtId="0" fontId="0" fillId="0" borderId="0" xfId="0" applyProtection="1"/>
    <xf numFmtId="0" fontId="3" fillId="0" borderId="0" xfId="0" applyFont="1" applyProtection="1"/>
    <xf numFmtId="0" fontId="0" fillId="0" borderId="0" xfId="0" applyProtection="1"/>
    <xf numFmtId="0" fontId="3" fillId="0" borderId="0" xfId="0" applyFont="1" applyProtection="1"/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13" fillId="0" borderId="0" xfId="0" applyFont="1" applyProtection="1"/>
    <xf numFmtId="0" fontId="0" fillId="6" borderId="27" xfId="0" applyFill="1" applyBorder="1" applyAlignment="1" applyProtection="1">
      <alignment horizontal="center" vertical="top"/>
    </xf>
    <xf numFmtId="0" fontId="0" fillId="6" borderId="25" xfId="0" applyFill="1" applyBorder="1" applyAlignment="1" applyProtection="1">
      <alignment horizontal="center" vertical="top"/>
    </xf>
    <xf numFmtId="0" fontId="9" fillId="6" borderId="26" xfId="0" applyFont="1" applyFill="1" applyBorder="1" applyAlignment="1" applyProtection="1">
      <alignment horizontal="center" vertical="top"/>
    </xf>
    <xf numFmtId="0" fontId="0" fillId="6" borderId="23" xfId="0" applyFill="1" applyBorder="1" applyAlignment="1" applyProtection="1">
      <alignment horizontal="center" vertical="top"/>
    </xf>
    <xf numFmtId="0" fontId="0" fillId="6" borderId="22" xfId="0" applyFill="1" applyBorder="1" applyAlignment="1" applyProtection="1">
      <alignment horizontal="center" vertical="top"/>
    </xf>
    <xf numFmtId="0" fontId="9" fillId="6" borderId="24" xfId="0" applyFont="1" applyFill="1" applyBorder="1" applyAlignment="1" applyProtection="1">
      <alignment horizontal="center" vertical="top"/>
    </xf>
    <xf numFmtId="0" fontId="0" fillId="6" borderId="24" xfId="0" applyFill="1" applyBorder="1" applyAlignment="1" applyProtection="1">
      <alignment horizontal="center" vertical="top"/>
    </xf>
    <xf numFmtId="0" fontId="0" fillId="7" borderId="27" xfId="0" applyFill="1" applyBorder="1" applyAlignment="1" applyProtection="1">
      <alignment horizontal="center" vertical="top"/>
    </xf>
    <xf numFmtId="0" fontId="0" fillId="7" borderId="25" xfId="0" applyFill="1" applyBorder="1" applyAlignment="1" applyProtection="1">
      <alignment horizontal="center" vertical="top"/>
    </xf>
    <xf numFmtId="0" fontId="9" fillId="7" borderId="26" xfId="0" applyFont="1" applyFill="1" applyBorder="1" applyAlignment="1" applyProtection="1">
      <alignment horizontal="center" vertical="top"/>
    </xf>
    <xf numFmtId="0" fontId="0" fillId="7" borderId="23" xfId="0" applyFill="1" applyBorder="1" applyAlignment="1" applyProtection="1">
      <alignment horizontal="center" vertical="top"/>
    </xf>
    <xf numFmtId="0" fontId="0" fillId="7" borderId="22" xfId="0" applyFill="1" applyBorder="1" applyAlignment="1" applyProtection="1">
      <alignment horizontal="center" vertical="top"/>
    </xf>
    <xf numFmtId="0" fontId="9" fillId="7" borderId="24" xfId="0" applyFont="1" applyFill="1" applyBorder="1" applyAlignment="1" applyProtection="1">
      <alignment horizontal="center" vertical="top"/>
    </xf>
    <xf numFmtId="1" fontId="4" fillId="2" borderId="10" xfId="0" applyNumberFormat="1" applyFont="1" applyFill="1" applyBorder="1" applyAlignment="1">
      <alignment horizontal="center" vertical="center" wrapText="1"/>
    </xf>
    <xf numFmtId="1" fontId="1" fillId="2" borderId="11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0" fillId="2" borderId="20" xfId="0" applyFill="1" applyBorder="1" applyAlignment="1">
      <alignment horizontal="center"/>
    </xf>
    <xf numFmtId="1" fontId="8" fillId="2" borderId="21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0" fontId="9" fillId="2" borderId="20" xfId="0" applyFont="1" applyFill="1" applyBorder="1" applyAlignment="1">
      <alignment horizontal="left"/>
    </xf>
    <xf numFmtId="165" fontId="9" fillId="2" borderId="10" xfId="0" applyNumberFormat="1" applyFont="1" applyFill="1" applyBorder="1" applyAlignment="1">
      <alignment horizontal="center" vertical="center"/>
    </xf>
    <xf numFmtId="165" fontId="9" fillId="2" borderId="11" xfId="0" applyNumberFormat="1" applyFont="1" applyFill="1" applyBorder="1" applyAlignment="1">
      <alignment horizontal="center" vertical="center"/>
    </xf>
    <xf numFmtId="0" fontId="9" fillId="0" borderId="3" xfId="1" applyFont="1" applyBorder="1" applyAlignment="1">
      <alignment horizontal="right" vertical="center"/>
    </xf>
    <xf numFmtId="164" fontId="4" fillId="5" borderId="1" xfId="0" applyNumberFormat="1" applyFont="1" applyFill="1" applyBorder="1" applyAlignment="1">
      <alignment horizontal="left" vertical="center" wrapText="1"/>
    </xf>
    <xf numFmtId="164" fontId="4" fillId="5" borderId="15" xfId="0" applyNumberFormat="1" applyFont="1" applyFill="1" applyBorder="1" applyAlignment="1">
      <alignment horizontal="left" vertical="center" wrapText="1"/>
    </xf>
    <xf numFmtId="164" fontId="10" fillId="5" borderId="0" xfId="0" applyNumberFormat="1" applyFont="1" applyFill="1" applyBorder="1" applyAlignment="1">
      <alignment horizontal="left" vertical="center"/>
    </xf>
    <xf numFmtId="164" fontId="10" fillId="5" borderId="16" xfId="0" applyNumberFormat="1" applyFont="1" applyFill="1" applyBorder="1" applyAlignment="1">
      <alignment horizontal="left" vertical="center"/>
    </xf>
    <xf numFmtId="164" fontId="4" fillId="3" borderId="1" xfId="0" applyNumberFormat="1" applyFont="1" applyFill="1" applyBorder="1" applyAlignment="1">
      <alignment horizontal="left" vertical="center" wrapText="1"/>
    </xf>
    <xf numFmtId="164" fontId="4" fillId="3" borderId="15" xfId="0" applyNumberFormat="1" applyFont="1" applyFill="1" applyBorder="1" applyAlignment="1">
      <alignment horizontal="left" vertical="center" wrapText="1"/>
    </xf>
    <xf numFmtId="164" fontId="10" fillId="3" borderId="0" xfId="0" applyNumberFormat="1" applyFont="1" applyFill="1" applyBorder="1" applyAlignment="1">
      <alignment horizontal="left" vertical="center" wrapText="1"/>
    </xf>
    <xf numFmtId="164" fontId="10" fillId="3" borderId="16" xfId="0" applyNumberFormat="1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/>
    </xf>
    <xf numFmtId="164" fontId="4" fillId="4" borderId="1" xfId="0" applyNumberFormat="1" applyFont="1" applyFill="1" applyBorder="1" applyAlignment="1">
      <alignment horizontal="left" vertical="center"/>
    </xf>
    <xf numFmtId="164" fontId="4" fillId="4" borderId="0" xfId="0" applyNumberFormat="1" applyFont="1" applyFill="1" applyBorder="1" applyAlignment="1">
      <alignment horizontal="left" vertical="center"/>
    </xf>
    <xf numFmtId="0" fontId="11" fillId="2" borderId="0" xfId="1" applyFill="1" applyBorder="1" applyAlignment="1">
      <alignment horizontal="left" vertical="top"/>
    </xf>
    <xf numFmtId="0" fontId="15" fillId="2" borderId="20" xfId="0" applyFont="1" applyFill="1" applyBorder="1" applyAlignment="1">
      <alignment horizontal="right"/>
    </xf>
    <xf numFmtId="0" fontId="15" fillId="2" borderId="19" xfId="0" applyFont="1" applyFill="1" applyBorder="1" applyAlignment="1">
      <alignment horizontal="right"/>
    </xf>
    <xf numFmtId="0" fontId="0" fillId="2" borderId="0" xfId="0" applyFill="1" applyBorder="1" applyAlignment="1">
      <alignment horizontal="left" vertical="top" wrapText="1"/>
    </xf>
    <xf numFmtId="0" fontId="0" fillId="2" borderId="16" xfId="0" applyFill="1" applyBorder="1" applyAlignment="1">
      <alignment horizontal="left" vertical="top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099FD"/>
      <color rgb="FF00CCFF"/>
      <color rgb="FFF719AD"/>
      <color rgb="FFFF6600"/>
      <color rgb="FF15EB1A"/>
      <color rgb="FF9E480E"/>
      <color rgb="FF009DE0"/>
      <color rgb="FF0099FF"/>
      <color rgb="FF33CC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691326555977611E-2"/>
          <c:y val="0.10909090909090909"/>
          <c:w val="0.8895900493841995"/>
          <c:h val="0.7464388307760803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'Load matrix'!$Q$11</c:f>
              <c:strCache>
                <c:ptCount val="1"/>
                <c:pt idx="0">
                  <c:v>Forklift [kN]     (1)</c:v>
                </c:pt>
              </c:strCache>
            </c:strRef>
          </c:tx>
          <c:spPr>
            <a:ln w="19050" cap="rnd">
              <a:solidFill>
                <a:srgbClr val="FF6600"/>
              </a:solidFill>
              <a:round/>
            </a:ln>
            <a:effectLst/>
          </c:spPr>
          <c:marker>
            <c:symbol val="none"/>
          </c:marker>
          <c:xVal>
            <c:numRef>
              <c:f>'Load matrix'!$S$8:$V$8</c:f>
              <c:numCache>
                <c:formatCode>0</c:formatCode>
                <c:ptCount val="4"/>
                <c:pt idx="0">
                  <c:v>180</c:v>
                </c:pt>
                <c:pt idx="1">
                  <c:v>200</c:v>
                </c:pt>
                <c:pt idx="2">
                  <c:v>220</c:v>
                </c:pt>
                <c:pt idx="3">
                  <c:v>250</c:v>
                </c:pt>
              </c:numCache>
            </c:numRef>
          </c:xVal>
          <c:yVal>
            <c:numRef>
              <c:f>'Load matrix'!$S$11:$V$11</c:f>
              <c:numCache>
                <c:formatCode>0.0</c:formatCode>
                <c:ptCount val="4"/>
                <c:pt idx="0">
                  <c:v>37</c:v>
                </c:pt>
                <c:pt idx="1">
                  <c:v>34.5</c:v>
                </c:pt>
                <c:pt idx="2">
                  <c:v>46</c:v>
                </c:pt>
                <c:pt idx="3">
                  <c:v>45.5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11A-42AB-B985-8A902A2DBFF3}"/>
            </c:ext>
          </c:extLst>
        </c:ser>
        <c:ser>
          <c:idx val="1"/>
          <c:order val="1"/>
          <c:tx>
            <c:strRef>
              <c:f>'Load matrix'!$Q$14</c:f>
              <c:strCache>
                <c:ptCount val="1"/>
                <c:pt idx="0">
                  <c:v>Truck [kN]        (2)</c:v>
                </c:pt>
              </c:strCache>
            </c:strRef>
          </c:tx>
          <c:spPr>
            <a:ln w="19050" cap="rnd">
              <a:solidFill>
                <a:srgbClr val="00CCFF"/>
              </a:solidFill>
              <a:round/>
            </a:ln>
            <a:effectLst/>
          </c:spPr>
          <c:marker>
            <c:symbol val="none"/>
          </c:marker>
          <c:xVal>
            <c:numRef>
              <c:f>'Load matrix'!$S$8:$V$8</c:f>
              <c:numCache>
                <c:formatCode>0</c:formatCode>
                <c:ptCount val="4"/>
                <c:pt idx="0">
                  <c:v>180</c:v>
                </c:pt>
                <c:pt idx="1">
                  <c:v>200</c:v>
                </c:pt>
                <c:pt idx="2">
                  <c:v>220</c:v>
                </c:pt>
                <c:pt idx="3">
                  <c:v>250</c:v>
                </c:pt>
              </c:numCache>
            </c:numRef>
          </c:xVal>
          <c:yVal>
            <c:numRef>
              <c:f>'Load matrix'!$S$14:$V$14</c:f>
              <c:numCache>
                <c:formatCode>0.0</c:formatCode>
                <c:ptCount val="4"/>
                <c:pt idx="0">
                  <c:v>55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11A-42AB-B985-8A902A2DBFF3}"/>
            </c:ext>
          </c:extLst>
        </c:ser>
        <c:ser>
          <c:idx val="3"/>
          <c:order val="2"/>
          <c:tx>
            <c:strRef>
              <c:f>'Load matrix'!$Q$17</c:f>
              <c:strCache>
                <c:ptCount val="1"/>
                <c:pt idx="0">
                  <c:v>Surface load [kN/m²]</c:v>
                </c:pt>
              </c:strCache>
            </c:strRef>
          </c:tx>
          <c:spPr>
            <a:ln w="19050" cap="rnd">
              <a:solidFill>
                <a:srgbClr val="F719AD"/>
              </a:solidFill>
              <a:round/>
            </a:ln>
            <a:effectLst/>
          </c:spPr>
          <c:marker>
            <c:symbol val="none"/>
          </c:marker>
          <c:xVal>
            <c:numRef>
              <c:f>'Load matrix'!$S$8:$V$8</c:f>
              <c:numCache>
                <c:formatCode>0</c:formatCode>
                <c:ptCount val="4"/>
                <c:pt idx="0">
                  <c:v>180</c:v>
                </c:pt>
                <c:pt idx="1">
                  <c:v>200</c:v>
                </c:pt>
                <c:pt idx="2">
                  <c:v>220</c:v>
                </c:pt>
                <c:pt idx="3">
                  <c:v>250</c:v>
                </c:pt>
              </c:numCache>
            </c:numRef>
          </c:xVal>
          <c:yVal>
            <c:numRef>
              <c:f>'Load matrix'!$S$17:$V$17</c:f>
              <c:numCache>
                <c:formatCode>0.0</c:formatCode>
                <c:ptCount val="4"/>
                <c:pt idx="0">
                  <c:v>34</c:v>
                </c:pt>
                <c:pt idx="1">
                  <c:v>37</c:v>
                </c:pt>
                <c:pt idx="2">
                  <c:v>65</c:v>
                </c:pt>
                <c:pt idx="3">
                  <c:v>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11A-42AB-B985-8A902A2DB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6745600"/>
        <c:axId val="725359952"/>
      </c:scatterChart>
      <c:valAx>
        <c:axId val="546745600"/>
        <c:scaling>
          <c:orientation val="minMax"/>
          <c:max val="250"/>
          <c:min val="1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Slab thickness [mm]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25359952"/>
        <c:crosses val="autoZero"/>
        <c:crossBetween val="midCat"/>
      </c:valAx>
      <c:valAx>
        <c:axId val="72535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Max. load [kN]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67456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contecfiber.com" TargetMode="External"/><Relationship Id="rId2" Type="http://schemas.openxmlformats.org/officeDocument/2006/relationships/image" Target="../media/image1.wmf"/><Relationship Id="rId1" Type="http://schemas.openxmlformats.org/officeDocument/2006/relationships/chart" Target="../charts/chart1.xml"/><Relationship Id="rId4" Type="http://schemas.openxmlformats.org/officeDocument/2006/relationships/hyperlink" Target="https://www.contecfiber.com/media/02_af-en_cutting_joint_with_doweling_1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6569</xdr:colOff>
      <xdr:row>21</xdr:row>
      <xdr:rowOff>126852</xdr:rowOff>
    </xdr:from>
    <xdr:to>
      <xdr:col>22</xdr:col>
      <xdr:colOff>14652</xdr:colOff>
      <xdr:row>35</xdr:row>
      <xdr:rowOff>148827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44CC261D-E92D-464A-8457-31A5729C6B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20</xdr:col>
      <xdr:colOff>175790</xdr:colOff>
      <xdr:row>0</xdr:row>
      <xdr:rowOff>19707</xdr:rowOff>
    </xdr:from>
    <xdr:to>
      <xdr:col>22</xdr:col>
      <xdr:colOff>391329</xdr:colOff>
      <xdr:row>2</xdr:row>
      <xdr:rowOff>129504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5583" y="19707"/>
          <a:ext cx="1739539" cy="490797"/>
        </a:xfrm>
        <a:prstGeom prst="rect">
          <a:avLst/>
        </a:prstGeom>
      </xdr:spPr>
    </xdr:pic>
    <xdr:clientData/>
  </xdr:twoCellAnchor>
  <xdr:twoCellAnchor>
    <xdr:from>
      <xdr:col>1</xdr:col>
      <xdr:colOff>42986</xdr:colOff>
      <xdr:row>7</xdr:row>
      <xdr:rowOff>149080</xdr:rowOff>
    </xdr:from>
    <xdr:to>
      <xdr:col>1</xdr:col>
      <xdr:colOff>203407</xdr:colOff>
      <xdr:row>7</xdr:row>
      <xdr:rowOff>149080</xdr:rowOff>
    </xdr:to>
    <xdr:cxnSp macro="">
      <xdr:nvCxnSpPr>
        <xdr:cNvPr id="12" name="Gerader Verbinder 11"/>
        <xdr:cNvCxnSpPr/>
      </xdr:nvCxnSpPr>
      <xdr:spPr>
        <a:xfrm flipH="1">
          <a:off x="423986" y="1406380"/>
          <a:ext cx="160421" cy="0"/>
        </a:xfrm>
        <a:prstGeom prst="line">
          <a:avLst/>
        </a:prstGeom>
        <a:ln w="0">
          <a:head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42986</xdr:colOff>
      <xdr:row>7</xdr:row>
      <xdr:rowOff>150394</xdr:rowOff>
    </xdr:from>
    <xdr:to>
      <xdr:col>1</xdr:col>
      <xdr:colOff>42986</xdr:colOff>
      <xdr:row>17</xdr:row>
      <xdr:rowOff>72444</xdr:rowOff>
    </xdr:to>
    <xdr:cxnSp macro="">
      <xdr:nvCxnSpPr>
        <xdr:cNvPr id="13" name="Gerader Verbinder 12"/>
        <xdr:cNvCxnSpPr/>
      </xdr:nvCxnSpPr>
      <xdr:spPr>
        <a:xfrm>
          <a:off x="423986" y="1408697"/>
          <a:ext cx="0" cy="1315708"/>
        </a:xfrm>
        <a:prstGeom prst="line">
          <a:avLst/>
        </a:prstGeom>
        <a:ln w="0">
          <a:head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42986</xdr:colOff>
      <xdr:row>11</xdr:row>
      <xdr:rowOff>76449</xdr:rowOff>
    </xdr:from>
    <xdr:to>
      <xdr:col>1</xdr:col>
      <xdr:colOff>203407</xdr:colOff>
      <xdr:row>11</xdr:row>
      <xdr:rowOff>76449</xdr:rowOff>
    </xdr:to>
    <xdr:cxnSp macro="">
      <xdr:nvCxnSpPr>
        <xdr:cNvPr id="14" name="Gerader Verbinder 13"/>
        <xdr:cNvCxnSpPr/>
      </xdr:nvCxnSpPr>
      <xdr:spPr>
        <a:xfrm flipH="1">
          <a:off x="320572" y="1839935"/>
          <a:ext cx="160421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arrow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42986</xdr:colOff>
      <xdr:row>14</xdr:row>
      <xdr:rowOff>71436</xdr:rowOff>
    </xdr:from>
    <xdr:to>
      <xdr:col>1</xdr:col>
      <xdr:colOff>203407</xdr:colOff>
      <xdr:row>14</xdr:row>
      <xdr:rowOff>71436</xdr:rowOff>
    </xdr:to>
    <xdr:cxnSp macro="">
      <xdr:nvCxnSpPr>
        <xdr:cNvPr id="15" name="Gerader Verbinder 14"/>
        <xdr:cNvCxnSpPr/>
      </xdr:nvCxnSpPr>
      <xdr:spPr>
        <a:xfrm flipH="1">
          <a:off x="320572" y="2226807"/>
          <a:ext cx="160421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arrow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42986</xdr:colOff>
      <xdr:row>17</xdr:row>
      <xdr:rowOff>71436</xdr:rowOff>
    </xdr:from>
    <xdr:to>
      <xdr:col>1</xdr:col>
      <xdr:colOff>203407</xdr:colOff>
      <xdr:row>17</xdr:row>
      <xdr:rowOff>71436</xdr:rowOff>
    </xdr:to>
    <xdr:cxnSp macro="">
      <xdr:nvCxnSpPr>
        <xdr:cNvPr id="16" name="Gerader Verbinder 15"/>
        <xdr:cNvCxnSpPr/>
      </xdr:nvCxnSpPr>
      <xdr:spPr>
        <a:xfrm flipH="1">
          <a:off x="320572" y="2618693"/>
          <a:ext cx="160421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arrow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oneCellAnchor>
    <xdr:from>
      <xdr:col>18</xdr:col>
      <xdr:colOff>72886</xdr:colOff>
      <xdr:row>19</xdr:row>
      <xdr:rowOff>56322</xdr:rowOff>
    </xdr:from>
    <xdr:ext cx="65" cy="172227"/>
    <xdr:sp macro="" textlink="">
      <xdr:nvSpPr>
        <xdr:cNvPr id="3" name="Textfeld 2"/>
        <xdr:cNvSpPr txBox="1"/>
      </xdr:nvSpPr>
      <xdr:spPr>
        <a:xfrm>
          <a:off x="7402995" y="282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twoCellAnchor>
    <xdr:from>
      <xdr:col>3</xdr:col>
      <xdr:colOff>33130</xdr:colOff>
      <xdr:row>50</xdr:row>
      <xdr:rowOff>149089</xdr:rowOff>
    </xdr:from>
    <xdr:to>
      <xdr:col>6</xdr:col>
      <xdr:colOff>66261</xdr:colOff>
      <xdr:row>52</xdr:row>
      <xdr:rowOff>49697</xdr:rowOff>
    </xdr:to>
    <xdr:sp macro="" textlink="">
      <xdr:nvSpPr>
        <xdr:cNvPr id="6" name="Abgerundetes Rechteck 5">
          <a:hlinkClick xmlns:r="http://schemas.openxmlformats.org/officeDocument/2006/relationships" r:id="rId3"/>
        </xdr:cNvPr>
        <xdr:cNvSpPr/>
      </xdr:nvSpPr>
      <xdr:spPr>
        <a:xfrm>
          <a:off x="1246887" y="8101103"/>
          <a:ext cx="1372074" cy="281608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chemeClr val="bg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100" b="1">
              <a:solidFill>
                <a:sysClr val="windowText" lastClr="000000"/>
              </a:solidFill>
            </a:rPr>
            <a:t>E-Mail</a:t>
          </a:r>
        </a:p>
      </xdr:txBody>
    </xdr:sp>
    <xdr:clientData/>
  </xdr:twoCellAnchor>
  <xdr:twoCellAnchor>
    <xdr:from>
      <xdr:col>6</xdr:col>
      <xdr:colOff>256442</xdr:colOff>
      <xdr:row>50</xdr:row>
      <xdr:rowOff>149089</xdr:rowOff>
    </xdr:from>
    <xdr:to>
      <xdr:col>12</xdr:col>
      <xdr:colOff>94821</xdr:colOff>
      <xdr:row>52</xdr:row>
      <xdr:rowOff>49697</xdr:rowOff>
    </xdr:to>
    <xdr:sp macro="" textlink="">
      <xdr:nvSpPr>
        <xdr:cNvPr id="17" name="Abgerundetes Rechteck 16">
          <a:hlinkClick xmlns:r="http://schemas.openxmlformats.org/officeDocument/2006/relationships" r:id="rId4"/>
        </xdr:cNvPr>
        <xdr:cNvSpPr/>
      </xdr:nvSpPr>
      <xdr:spPr>
        <a:xfrm>
          <a:off x="2813538" y="8069493"/>
          <a:ext cx="1377033" cy="281608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chemeClr val="bg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100" b="1">
              <a:solidFill>
                <a:sysClr val="windowText" lastClr="000000"/>
              </a:solidFill>
            </a:rPr>
            <a:t>Detail</a:t>
          </a:r>
          <a:r>
            <a:rPr lang="de-CH" sz="1100" b="1" baseline="0">
              <a:solidFill>
                <a:sysClr val="windowText" lastClr="000000"/>
              </a:solidFill>
            </a:rPr>
            <a:t> doweling</a:t>
          </a:r>
          <a:endParaRPr lang="de-CH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tecfiber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3:W55"/>
  <sheetViews>
    <sheetView showGridLines="0" tabSelected="1" zoomScale="145" zoomScaleNormal="145" zoomScaleSheetLayoutView="100" workbookViewId="0">
      <selection activeCell="C12" sqref="C12:D12"/>
    </sheetView>
  </sheetViews>
  <sheetFormatPr baseColWidth="10" defaultRowHeight="15" x14ac:dyDescent="0.25"/>
  <cols>
    <col min="1" max="1" width="5.7109375" customWidth="1"/>
    <col min="2" max="2" width="3.5703125" customWidth="1"/>
    <col min="3" max="3" width="8.85546875" customWidth="1"/>
    <col min="4" max="4" width="12.42578125" customWidth="1"/>
    <col min="5" max="13" width="3.85546875" customWidth="1"/>
    <col min="14" max="14" width="16" customWidth="1"/>
    <col min="15" max="16" width="3.85546875" customWidth="1"/>
    <col min="17" max="17" width="5" customWidth="1"/>
    <col min="18" max="18" width="16" customWidth="1"/>
    <col min="22" max="22" width="11.42578125" customWidth="1"/>
    <col min="23" max="23" width="6.42578125" customWidth="1"/>
  </cols>
  <sheetData>
    <row r="3" spans="1:23" ht="15.75" thickBot="1" x14ac:dyDescent="0.3"/>
    <row r="4" spans="1:23" ht="9" customHeight="1" x14ac:dyDescent="0.25">
      <c r="A4" s="10"/>
      <c r="B4" s="4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4"/>
      <c r="U4" s="4"/>
      <c r="V4" s="4"/>
      <c r="W4" s="5"/>
    </row>
    <row r="5" spans="1:23" ht="15" customHeight="1" x14ac:dyDescent="0.25">
      <c r="A5" s="12"/>
      <c r="B5" s="6"/>
      <c r="C5" s="66" t="s">
        <v>41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"/>
      <c r="U5" s="6"/>
      <c r="V5" s="6"/>
      <c r="W5" s="7"/>
    </row>
    <row r="6" spans="1:23" ht="13.5" customHeight="1" x14ac:dyDescent="0.25">
      <c r="A6" s="12"/>
      <c r="B6" s="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"/>
      <c r="U6" s="6"/>
      <c r="V6" s="6"/>
      <c r="W6" s="7"/>
    </row>
    <row r="7" spans="1:23" ht="15.75" x14ac:dyDescent="0.25">
      <c r="A7" s="12"/>
      <c r="B7" s="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6"/>
      <c r="R7" s="6"/>
      <c r="S7" s="68" t="s">
        <v>48</v>
      </c>
      <c r="T7" s="68"/>
      <c r="U7" s="68"/>
      <c r="V7" s="68"/>
      <c r="W7" s="7"/>
    </row>
    <row r="8" spans="1:23" ht="18.75" customHeight="1" x14ac:dyDescent="0.25">
      <c r="A8" s="12"/>
      <c r="B8" s="16"/>
      <c r="C8" s="35" t="s">
        <v>13</v>
      </c>
      <c r="D8" s="35"/>
      <c r="E8" s="35"/>
      <c r="F8" s="17"/>
      <c r="G8" s="17"/>
      <c r="H8" s="17"/>
      <c r="I8" s="17"/>
      <c r="J8" s="17"/>
      <c r="K8" s="17"/>
      <c r="L8" s="17"/>
      <c r="M8" s="17"/>
      <c r="N8" s="17"/>
      <c r="O8" s="18"/>
      <c r="P8" s="17"/>
      <c r="Q8" s="6"/>
      <c r="R8" s="6"/>
      <c r="S8" s="63">
        <v>180</v>
      </c>
      <c r="T8" s="63">
        <v>200</v>
      </c>
      <c r="U8" s="63">
        <v>220</v>
      </c>
      <c r="V8" s="63">
        <v>250</v>
      </c>
      <c r="W8" s="7"/>
    </row>
    <row r="9" spans="1:23" s="46" customFormat="1" ht="9.9499999999999993" customHeight="1" x14ac:dyDescent="0.25">
      <c r="A9" s="12"/>
      <c r="B9" s="16"/>
      <c r="C9" s="35"/>
      <c r="D9" s="35"/>
      <c r="E9" s="35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6"/>
      <c r="R9" s="6"/>
      <c r="S9" s="64" t="s">
        <v>47</v>
      </c>
      <c r="T9" s="64" t="s">
        <v>47</v>
      </c>
      <c r="U9" s="64" t="s">
        <v>47</v>
      </c>
      <c r="V9" s="64" t="s">
        <v>47</v>
      </c>
      <c r="W9" s="7"/>
    </row>
    <row r="10" spans="1:23" ht="7.5" customHeight="1" x14ac:dyDescent="0.25">
      <c r="A10" s="12"/>
      <c r="B10" s="6"/>
      <c r="C10" s="16"/>
      <c r="D10" s="1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7"/>
      <c r="R10" s="67"/>
      <c r="S10" s="15"/>
      <c r="T10" s="15"/>
      <c r="U10" s="15"/>
      <c r="V10" s="15"/>
      <c r="W10" s="7"/>
    </row>
    <row r="11" spans="1:23" ht="12.95" customHeight="1" x14ac:dyDescent="0.25">
      <c r="A11" s="12"/>
      <c r="B11" s="16"/>
      <c r="C11" s="13" t="s">
        <v>32</v>
      </c>
      <c r="D11" s="1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75" t="s">
        <v>53</v>
      </c>
      <c r="R11" s="76"/>
      <c r="S11" s="72">
        <f>VLOOKUP(C15,Datenpool!J29:K34,2,0)</f>
        <v>37</v>
      </c>
      <c r="T11" s="72">
        <f>VLOOKUP(C15,Datenpool!J36:K41,2,0)</f>
        <v>34.5</v>
      </c>
      <c r="U11" s="72">
        <f>VLOOKUP(C15,Datenpool!J43:K48,2,0)</f>
        <v>46</v>
      </c>
      <c r="V11" s="72">
        <f>VLOOKUP(C15,Datenpool!J50:K55,2,0)</f>
        <v>45.5</v>
      </c>
      <c r="W11" s="7"/>
    </row>
    <row r="12" spans="1:23" ht="12" customHeight="1" x14ac:dyDescent="0.25">
      <c r="A12" s="12"/>
      <c r="B12" s="16"/>
      <c r="C12" s="69" t="s">
        <v>4</v>
      </c>
      <c r="D12" s="70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77" t="s">
        <v>28</v>
      </c>
      <c r="R12" s="78"/>
      <c r="S12" s="73"/>
      <c r="T12" s="73"/>
      <c r="U12" s="73"/>
      <c r="V12" s="73"/>
      <c r="W12" s="7"/>
    </row>
    <row r="13" spans="1:23" ht="6" customHeight="1" x14ac:dyDescent="0.25">
      <c r="A13" s="12"/>
      <c r="B13" s="16"/>
      <c r="C13" s="6"/>
      <c r="D13" s="1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1"/>
      <c r="R13" s="71"/>
      <c r="S13" s="15"/>
      <c r="T13" s="15"/>
      <c r="U13" s="15"/>
      <c r="V13" s="15"/>
      <c r="W13" s="7"/>
    </row>
    <row r="14" spans="1:23" ht="12.95" customHeight="1" x14ac:dyDescent="0.25">
      <c r="A14" s="12"/>
      <c r="B14" s="16"/>
      <c r="C14" s="13" t="s">
        <v>17</v>
      </c>
      <c r="D14" s="1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9" t="s">
        <v>54</v>
      </c>
      <c r="R14" s="80"/>
      <c r="S14" s="72">
        <f>VLOOKUP(C15,Datenpool!J29:L34,3,0)</f>
        <v>55</v>
      </c>
      <c r="T14" s="72">
        <f>VLOOKUP(C15,Datenpool!J36:L41,3,0)</f>
        <v>85</v>
      </c>
      <c r="U14" s="72">
        <f>VLOOKUP(C15,Datenpool!J43:L48,3,0)</f>
        <v>85</v>
      </c>
      <c r="V14" s="72">
        <f>VLOOKUP(C15,Datenpool!J50:L55,3,0)</f>
        <v>85</v>
      </c>
      <c r="W14" s="7"/>
    </row>
    <row r="15" spans="1:23" ht="12" customHeight="1" x14ac:dyDescent="0.25">
      <c r="A15" s="12"/>
      <c r="B15" s="16"/>
      <c r="C15" s="69" t="s">
        <v>10</v>
      </c>
      <c r="D15" s="70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81" t="s">
        <v>28</v>
      </c>
      <c r="R15" s="82"/>
      <c r="S15" s="73"/>
      <c r="T15" s="73"/>
      <c r="U15" s="73"/>
      <c r="V15" s="73"/>
      <c r="W15" s="7"/>
    </row>
    <row r="16" spans="1:23" ht="6" customHeight="1" x14ac:dyDescent="0.25">
      <c r="A16" s="12"/>
      <c r="B16" s="1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71"/>
      <c r="R16" s="71"/>
      <c r="S16" s="15"/>
      <c r="T16" s="15"/>
      <c r="U16" s="15"/>
      <c r="V16" s="15"/>
      <c r="W16" s="7"/>
    </row>
    <row r="17" spans="1:23" ht="12.95" customHeight="1" x14ac:dyDescent="0.25">
      <c r="A17" s="12"/>
      <c r="B17" s="16"/>
      <c r="C17" s="13" t="s">
        <v>19</v>
      </c>
      <c r="D17" s="13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84" t="s">
        <v>12</v>
      </c>
      <c r="R17" s="84"/>
      <c r="S17" s="72">
        <f>VLOOKUP(C15,Datenpool!J29:N34,5,0)</f>
        <v>34</v>
      </c>
      <c r="T17" s="72">
        <f>VLOOKUP(C15,Datenpool!J36:N41,5,0)</f>
        <v>37</v>
      </c>
      <c r="U17" s="72">
        <f>VLOOKUP(C15,Datenpool!J43:N48,5,0)</f>
        <v>65</v>
      </c>
      <c r="V17" s="72">
        <f>VLOOKUP(C15,Datenpool!J50:N55,5,0)</f>
        <v>67</v>
      </c>
      <c r="W17" s="7"/>
    </row>
    <row r="18" spans="1:23" ht="12" customHeight="1" x14ac:dyDescent="0.25">
      <c r="A18" s="12"/>
      <c r="B18" s="16"/>
      <c r="C18" s="69" t="s">
        <v>15</v>
      </c>
      <c r="D18" s="70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85"/>
      <c r="R18" s="85"/>
      <c r="S18" s="73"/>
      <c r="T18" s="73"/>
      <c r="U18" s="73"/>
      <c r="V18" s="73"/>
      <c r="W18" s="7"/>
    </row>
    <row r="19" spans="1:23" ht="6" customHeight="1" x14ac:dyDescent="0.25">
      <c r="A19" s="12"/>
      <c r="B19" s="1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83"/>
      <c r="R19" s="83"/>
      <c r="S19" s="15"/>
      <c r="T19" s="15"/>
      <c r="U19" s="15"/>
      <c r="V19" s="15"/>
      <c r="W19" s="7"/>
    </row>
    <row r="20" spans="1:23" ht="12.95" customHeight="1" x14ac:dyDescent="0.25">
      <c r="A20" s="12"/>
      <c r="B20" s="16"/>
      <c r="C20" s="16" t="s">
        <v>20</v>
      </c>
      <c r="D20" s="20">
        <f>VLOOKUP(C18,Datenpool!J3:K5,2,0)</f>
        <v>0.27200000000000002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16"/>
      <c r="R20" s="16"/>
      <c r="S20" s="16"/>
      <c r="T20" s="16"/>
      <c r="U20" s="16"/>
      <c r="V20" s="16"/>
      <c r="W20" s="7"/>
    </row>
    <row r="21" spans="1:23" ht="12" customHeight="1" x14ac:dyDescent="0.25">
      <c r="A21" s="12"/>
      <c r="B21" s="16"/>
      <c r="C21" s="6" t="s">
        <v>21</v>
      </c>
      <c r="D21" s="6" t="str">
        <f>VLOOKUP(C18,Datenpool!J3:L5,3,0)</f>
        <v>0.082 N/mm³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16"/>
      <c r="R21" s="16"/>
      <c r="S21" s="16"/>
      <c r="T21" s="16"/>
      <c r="U21" s="16"/>
      <c r="V21" s="16"/>
      <c r="W21" s="7"/>
    </row>
    <row r="22" spans="1:23" x14ac:dyDescent="0.25">
      <c r="A22" s="12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7"/>
    </row>
    <row r="23" spans="1:23" x14ac:dyDescent="0.25">
      <c r="A23" s="12"/>
      <c r="B23" s="6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7"/>
    </row>
    <row r="24" spans="1:23" x14ac:dyDescent="0.25">
      <c r="A24" s="12"/>
      <c r="B24" s="6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7"/>
    </row>
    <row r="25" spans="1:23" x14ac:dyDescent="0.25">
      <c r="A25" s="12"/>
      <c r="B25" s="6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7"/>
    </row>
    <row r="26" spans="1:23" x14ac:dyDescent="0.25">
      <c r="A26" s="12"/>
      <c r="B26" s="6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7"/>
    </row>
    <row r="27" spans="1:23" x14ac:dyDescent="0.25">
      <c r="A27" s="12"/>
      <c r="B27" s="6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7"/>
    </row>
    <row r="28" spans="1:23" x14ac:dyDescent="0.25">
      <c r="A28" s="12"/>
      <c r="B28" s="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7"/>
    </row>
    <row r="29" spans="1:23" x14ac:dyDescent="0.25">
      <c r="A29" s="12"/>
      <c r="B29" s="6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7"/>
    </row>
    <row r="30" spans="1:23" x14ac:dyDescent="0.25">
      <c r="A30" s="12"/>
      <c r="B30" s="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7"/>
    </row>
    <row r="31" spans="1:23" x14ac:dyDescent="0.25">
      <c r="A31" s="12"/>
      <c r="B31" s="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7"/>
    </row>
    <row r="32" spans="1:23" x14ac:dyDescent="0.25">
      <c r="A32" s="12"/>
      <c r="B32" s="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7"/>
    </row>
    <row r="33" spans="1:23" x14ac:dyDescent="0.25">
      <c r="A33" s="12"/>
      <c r="B33" s="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7"/>
    </row>
    <row r="34" spans="1:23" x14ac:dyDescent="0.25">
      <c r="A34" s="12"/>
      <c r="B34" s="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7"/>
    </row>
    <row r="35" spans="1:23" x14ac:dyDescent="0.25">
      <c r="A35" s="12"/>
      <c r="B35" s="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7"/>
    </row>
    <row r="36" spans="1:23" s="27" customFormat="1" ht="15" customHeight="1" x14ac:dyDescent="0.25">
      <c r="A36" s="22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6"/>
    </row>
    <row r="37" spans="1:23" s="27" customFormat="1" ht="8.1" customHeight="1" x14ac:dyDescent="0.25">
      <c r="A37" s="22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6"/>
    </row>
    <row r="38" spans="1:23" s="27" customFormat="1" ht="5.0999999999999996" customHeight="1" x14ac:dyDescent="0.25">
      <c r="A38" s="22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5"/>
      <c r="W38" s="26"/>
    </row>
    <row r="39" spans="1:23" s="27" customFormat="1" ht="15.75" x14ac:dyDescent="0.25">
      <c r="A39" s="22"/>
      <c r="B39" s="33" t="s">
        <v>30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30"/>
      <c r="W39" s="26"/>
    </row>
    <row r="40" spans="1:23" s="27" customFormat="1" ht="5.0999999999999996" customHeight="1" x14ac:dyDescent="0.25">
      <c r="A40" s="22"/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30"/>
      <c r="W40" s="26"/>
    </row>
    <row r="41" spans="1:23" s="27" customFormat="1" x14ac:dyDescent="0.25">
      <c r="A41" s="22"/>
      <c r="B41" s="34" t="s">
        <v>43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30"/>
      <c r="W41" s="26"/>
    </row>
    <row r="42" spans="1:23" s="27" customFormat="1" x14ac:dyDescent="0.25">
      <c r="A42" s="22"/>
      <c r="B42" s="34" t="s">
        <v>44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30"/>
      <c r="W42" s="26"/>
    </row>
    <row r="43" spans="1:23" s="27" customFormat="1" ht="5.0999999999999996" customHeight="1" x14ac:dyDescent="0.25">
      <c r="A43" s="22"/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30"/>
      <c r="W43" s="26"/>
    </row>
    <row r="44" spans="1:23" s="27" customFormat="1" x14ac:dyDescent="0.25">
      <c r="A44" s="22"/>
      <c r="B44" s="34" t="s">
        <v>29</v>
      </c>
      <c r="C44" s="29"/>
      <c r="D44" s="29" t="s">
        <v>45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30"/>
      <c r="W44" s="26"/>
    </row>
    <row r="45" spans="1:23" s="27" customFormat="1" x14ac:dyDescent="0.25">
      <c r="A45" s="22"/>
      <c r="B45" s="34" t="s">
        <v>40</v>
      </c>
      <c r="C45" s="29"/>
      <c r="D45" s="89" t="s">
        <v>57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90"/>
      <c r="W45" s="26"/>
    </row>
    <row r="46" spans="1:23" s="27" customFormat="1" ht="15" customHeight="1" x14ac:dyDescent="0.25">
      <c r="A46" s="22"/>
      <c r="B46" s="34"/>
      <c r="C46" s="2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90"/>
      <c r="W46" s="26"/>
    </row>
    <row r="47" spans="1:23" s="27" customFormat="1" x14ac:dyDescent="0.25">
      <c r="A47" s="22"/>
      <c r="B47" s="34" t="s">
        <v>55</v>
      </c>
      <c r="C47" s="29"/>
      <c r="D47" s="29" t="s">
        <v>49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30"/>
      <c r="W47" s="26"/>
    </row>
    <row r="48" spans="1:23" s="27" customFormat="1" x14ac:dyDescent="0.25">
      <c r="A48" s="22"/>
      <c r="B48" s="34"/>
      <c r="C48" s="29"/>
      <c r="D48" s="29" t="s">
        <v>50</v>
      </c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30"/>
      <c r="W48" s="26"/>
    </row>
    <row r="49" spans="1:23" s="27" customFormat="1" x14ac:dyDescent="0.25">
      <c r="A49" s="22"/>
      <c r="B49" s="34" t="s">
        <v>56</v>
      </c>
      <c r="C49" s="29"/>
      <c r="D49" s="29" t="s">
        <v>42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30"/>
      <c r="W49" s="26"/>
    </row>
    <row r="50" spans="1:23" s="27" customFormat="1" x14ac:dyDescent="0.25">
      <c r="A50" s="22"/>
      <c r="B50" s="34" t="s">
        <v>51</v>
      </c>
      <c r="C50" s="29"/>
      <c r="D50" s="65" t="s">
        <v>52</v>
      </c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30"/>
      <c r="W50" s="26"/>
    </row>
    <row r="51" spans="1:23" s="27" customFormat="1" ht="15" customHeight="1" x14ac:dyDescent="0.25">
      <c r="A51" s="22"/>
      <c r="B51" s="28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30"/>
      <c r="W51" s="26"/>
    </row>
    <row r="52" spans="1:23" s="27" customFormat="1" x14ac:dyDescent="0.25">
      <c r="A52" s="22"/>
      <c r="B52" s="28" t="s">
        <v>31</v>
      </c>
      <c r="C52" s="29"/>
      <c r="D52" s="86"/>
      <c r="E52" s="86"/>
      <c r="F52" s="86"/>
      <c r="G52" s="86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30"/>
      <c r="W52" s="26"/>
    </row>
    <row r="53" spans="1:23" s="27" customFormat="1" ht="8.1" customHeight="1" x14ac:dyDescent="0.15">
      <c r="A53" s="22"/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87" t="s">
        <v>46</v>
      </c>
      <c r="V53" s="88"/>
      <c r="W53" s="26"/>
    </row>
    <row r="54" spans="1:23" ht="15.75" thickBot="1" x14ac:dyDescent="0.3">
      <c r="A54" s="14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9"/>
    </row>
    <row r="55" spans="1:23" x14ac:dyDescent="0.25">
      <c r="U55" s="74" t="s">
        <v>18</v>
      </c>
      <c r="V55" s="74"/>
      <c r="W55" s="74"/>
    </row>
  </sheetData>
  <sheetProtection algorithmName="SHA-512" hashValue="vimLuWrp/8lf7VuFSiI0kNEZ/IAzPIF1szVYc7wOOb6f6i/gHcM/L61Rh4IsMMwnsSvP/kOIRcUiLPLwiIFmIw==" saltValue="n7gH9aeC/sr+mhLoR+Sm+w==" spinCount="100000" sheet="1" objects="1" selectLockedCells="1"/>
  <mergeCells count="30">
    <mergeCell ref="U55:W55"/>
    <mergeCell ref="C15:D15"/>
    <mergeCell ref="Q11:R11"/>
    <mergeCell ref="Q12:R12"/>
    <mergeCell ref="Q14:R14"/>
    <mergeCell ref="Q15:R15"/>
    <mergeCell ref="Q19:R19"/>
    <mergeCell ref="Q17:R18"/>
    <mergeCell ref="V14:V15"/>
    <mergeCell ref="S17:S18"/>
    <mergeCell ref="T17:T18"/>
    <mergeCell ref="U17:U18"/>
    <mergeCell ref="V17:V18"/>
    <mergeCell ref="D52:G52"/>
    <mergeCell ref="U53:V53"/>
    <mergeCell ref="D45:V46"/>
    <mergeCell ref="C5:S6"/>
    <mergeCell ref="Q10:R10"/>
    <mergeCell ref="S7:V7"/>
    <mergeCell ref="C12:D12"/>
    <mergeCell ref="C18:D18"/>
    <mergeCell ref="Q13:R13"/>
    <mergeCell ref="Q16:R16"/>
    <mergeCell ref="S11:S12"/>
    <mergeCell ref="T11:T12"/>
    <mergeCell ref="U11:U12"/>
    <mergeCell ref="V11:V12"/>
    <mergeCell ref="S14:S15"/>
    <mergeCell ref="T14:T15"/>
    <mergeCell ref="U14:U15"/>
  </mergeCells>
  <hyperlinks>
    <hyperlink ref="U55" r:id="rId1"/>
  </hyperlinks>
  <printOptions horizontalCentered="1" verticalCentered="1"/>
  <pageMargins left="0.39370078740157483" right="0.39370078740157483" top="0.39370078740157483" bottom="0.39370078740157483" header="0" footer="0"/>
  <pageSetup paperSize="9" scale="77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Datenpool!$B$2:$B$3</xm:f>
          </x14:formula1>
          <xm:sqref>C12</xm:sqref>
        </x14:dataValidation>
        <x14:dataValidation type="list" allowBlank="1" showErrorMessage="1" promptTitle="Dosierung">
          <x14:formula1>
            <xm:f>Datenpool!$V$16:$V$20</xm:f>
          </x14:formula1>
          <xm:sqref>C15</xm:sqref>
        </x14:dataValidation>
        <x14:dataValidation type="list" allowBlank="1" showInputMessage="1" showErrorMessage="1">
          <x14:formula1>
            <xm:f>Datenpool!$J$3:$J$5</xm:f>
          </x14:formula1>
          <xm:sqref>C18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2:V118"/>
  <sheetViews>
    <sheetView zoomScaleNormal="100" workbookViewId="0">
      <selection activeCell="K48" sqref="K48"/>
    </sheetView>
  </sheetViews>
  <sheetFormatPr baseColWidth="10" defaultRowHeight="15" x14ac:dyDescent="0.25"/>
  <cols>
    <col min="3" max="3" width="12.85546875" bestFit="1" customWidth="1"/>
    <col min="10" max="10" width="12.85546875" bestFit="1" customWidth="1"/>
    <col min="11" max="11" width="12.7109375" bestFit="1" customWidth="1"/>
    <col min="17" max="17" width="16.7109375" bestFit="1" customWidth="1"/>
    <col min="18" max="18" width="12.5703125" bestFit="1" customWidth="1"/>
  </cols>
  <sheetData>
    <row r="2" spans="1:12" x14ac:dyDescent="0.25">
      <c r="B2" s="37" t="s">
        <v>4</v>
      </c>
      <c r="C2" s="36"/>
      <c r="D2" s="36"/>
      <c r="E2" s="37" t="s">
        <v>5</v>
      </c>
      <c r="J2" t="s">
        <v>22</v>
      </c>
      <c r="K2" t="s">
        <v>23</v>
      </c>
      <c r="L2" t="s">
        <v>24</v>
      </c>
    </row>
    <row r="3" spans="1:12" x14ac:dyDescent="0.25">
      <c r="B3" s="37" t="s">
        <v>33</v>
      </c>
      <c r="C3" s="36"/>
      <c r="D3" s="36"/>
      <c r="E3" s="37" t="s">
        <v>6</v>
      </c>
      <c r="J3" t="s">
        <v>14</v>
      </c>
      <c r="K3" s="19">
        <v>0.17849999999999999</v>
      </c>
      <c r="L3" t="s">
        <v>25</v>
      </c>
    </row>
    <row r="4" spans="1:12" x14ac:dyDescent="0.25">
      <c r="B4" s="36"/>
      <c r="C4" s="36"/>
      <c r="D4" s="36"/>
      <c r="E4" s="37" t="s">
        <v>7</v>
      </c>
      <c r="J4" t="s">
        <v>15</v>
      </c>
      <c r="K4" s="19">
        <v>0.27200000000000002</v>
      </c>
      <c r="L4" t="s">
        <v>26</v>
      </c>
    </row>
    <row r="5" spans="1:12" x14ac:dyDescent="0.25">
      <c r="B5" s="36"/>
      <c r="C5" s="36"/>
      <c r="D5" s="36"/>
      <c r="E5" s="37" t="s">
        <v>34</v>
      </c>
      <c r="J5" t="s">
        <v>16</v>
      </c>
      <c r="K5" s="19">
        <v>0.36199999999999999</v>
      </c>
      <c r="L5" t="s">
        <v>27</v>
      </c>
    </row>
    <row r="6" spans="1:12" x14ac:dyDescent="0.25">
      <c r="B6" s="36"/>
      <c r="C6" s="36"/>
      <c r="D6" s="36"/>
      <c r="E6" s="37" t="s">
        <v>35</v>
      </c>
    </row>
    <row r="7" spans="1:12" x14ac:dyDescent="0.25">
      <c r="B7" s="36"/>
      <c r="C7" s="36"/>
      <c r="D7" s="36"/>
      <c r="E7" s="37" t="s">
        <v>36</v>
      </c>
    </row>
    <row r="13" spans="1:12" ht="18.75" x14ac:dyDescent="0.3">
      <c r="A13" s="49" t="s">
        <v>4</v>
      </c>
      <c r="B13" s="46"/>
      <c r="C13" s="46"/>
      <c r="D13" s="46"/>
      <c r="E13" s="46"/>
      <c r="F13" s="46"/>
      <c r="G13" s="46"/>
    </row>
    <row r="14" spans="1:12" x14ac:dyDescent="0.25">
      <c r="A14" s="46"/>
      <c r="B14" s="46"/>
      <c r="C14" s="47" t="s">
        <v>3</v>
      </c>
      <c r="D14" s="47" t="s">
        <v>0</v>
      </c>
      <c r="E14" s="47" t="s">
        <v>1</v>
      </c>
      <c r="F14" s="46"/>
      <c r="G14" s="47" t="s">
        <v>2</v>
      </c>
    </row>
    <row r="15" spans="1:12" x14ac:dyDescent="0.25">
      <c r="A15" s="47" t="s">
        <v>5</v>
      </c>
      <c r="B15" s="47" t="s">
        <v>14</v>
      </c>
      <c r="C15" s="48">
        <v>18</v>
      </c>
      <c r="D15" s="50">
        <v>19</v>
      </c>
      <c r="E15" s="51">
        <v>55</v>
      </c>
      <c r="F15" s="46"/>
      <c r="G15" s="52">
        <v>20</v>
      </c>
    </row>
    <row r="16" spans="1:12" x14ac:dyDescent="0.25">
      <c r="A16" s="46"/>
      <c r="B16" s="47" t="s">
        <v>15</v>
      </c>
      <c r="C16" s="48">
        <v>18</v>
      </c>
      <c r="D16" s="53">
        <v>20</v>
      </c>
      <c r="E16" s="54">
        <v>55</v>
      </c>
      <c r="F16" s="46"/>
      <c r="G16" s="55">
        <v>22</v>
      </c>
    </row>
    <row r="17" spans="1:22" x14ac:dyDescent="0.25">
      <c r="A17" s="46"/>
      <c r="B17" s="47" t="s">
        <v>16</v>
      </c>
      <c r="C17" s="48">
        <v>18</v>
      </c>
      <c r="D17" s="53">
        <v>21</v>
      </c>
      <c r="E17" s="54">
        <v>55</v>
      </c>
      <c r="F17" s="46"/>
      <c r="G17" s="55">
        <v>24</v>
      </c>
      <c r="S17" s="37"/>
      <c r="V17" t="str">
        <f>VLOOKUP('Load matrix'!C12,Datenpool!S19:T20,2,0)</f>
        <v>DM 2.0 kg/m³</v>
      </c>
    </row>
    <row r="18" spans="1:22" x14ac:dyDescent="0.25">
      <c r="A18" s="46"/>
      <c r="B18" s="46"/>
      <c r="C18" s="48"/>
      <c r="D18" s="46"/>
      <c r="E18" s="46"/>
      <c r="F18" s="46"/>
      <c r="G18" s="46"/>
      <c r="V18" t="str">
        <f>VLOOKUP('Load matrix'!C12,Datenpool!S22:T23,2,0)</f>
        <v>DM 2.5 kg/m³</v>
      </c>
    </row>
    <row r="19" spans="1:22" x14ac:dyDescent="0.25">
      <c r="A19" s="46"/>
      <c r="B19" s="47" t="s">
        <v>14</v>
      </c>
      <c r="C19" s="48">
        <v>20</v>
      </c>
      <c r="D19" s="53">
        <v>19</v>
      </c>
      <c r="E19" s="54">
        <v>65</v>
      </c>
      <c r="F19" s="46"/>
      <c r="G19" s="56">
        <v>30</v>
      </c>
      <c r="S19" t="s">
        <v>4</v>
      </c>
      <c r="T19" t="s">
        <v>9</v>
      </c>
      <c r="V19" t="str">
        <f>VLOOKUP('Load matrix'!C12,Datenpool!S25:T26,2,0)</f>
        <v>DM 3.0 kg/m³</v>
      </c>
    </row>
    <row r="20" spans="1:22" x14ac:dyDescent="0.25">
      <c r="A20" s="46"/>
      <c r="B20" s="47" t="s">
        <v>15</v>
      </c>
      <c r="C20" s="48">
        <v>20</v>
      </c>
      <c r="D20" s="53">
        <v>20</v>
      </c>
      <c r="E20" s="54">
        <v>65</v>
      </c>
      <c r="F20" s="46"/>
      <c r="G20" s="56">
        <v>35</v>
      </c>
      <c r="S20" s="37" t="s">
        <v>33</v>
      </c>
      <c r="T20" s="36" t="s">
        <v>37</v>
      </c>
    </row>
    <row r="21" spans="1:22" x14ac:dyDescent="0.25">
      <c r="A21" s="46"/>
      <c r="B21" s="47" t="s">
        <v>16</v>
      </c>
      <c r="C21" s="48">
        <v>20</v>
      </c>
      <c r="D21" s="53">
        <v>20.5</v>
      </c>
      <c r="E21" s="54">
        <v>65</v>
      </c>
      <c r="F21" s="46"/>
      <c r="G21" s="56">
        <v>36</v>
      </c>
    </row>
    <row r="22" spans="1:22" x14ac:dyDescent="0.25">
      <c r="A22" s="46"/>
      <c r="B22" s="46"/>
      <c r="C22" s="48"/>
      <c r="D22" s="46"/>
      <c r="E22" s="46"/>
      <c r="F22" s="46"/>
      <c r="G22" s="46"/>
      <c r="S22" t="s">
        <v>4</v>
      </c>
      <c r="T22" t="s">
        <v>11</v>
      </c>
    </row>
    <row r="23" spans="1:22" x14ac:dyDescent="0.25">
      <c r="A23" s="46"/>
      <c r="B23" s="47" t="s">
        <v>14</v>
      </c>
      <c r="C23" s="48">
        <v>22</v>
      </c>
      <c r="D23" s="53">
        <v>22</v>
      </c>
      <c r="E23" s="54">
        <v>85</v>
      </c>
      <c r="F23" s="46"/>
      <c r="G23" s="56">
        <v>40</v>
      </c>
      <c r="S23" s="37" t="s">
        <v>33</v>
      </c>
      <c r="T23" s="36" t="s">
        <v>38</v>
      </c>
    </row>
    <row r="24" spans="1:22" x14ac:dyDescent="0.25">
      <c r="A24" s="46"/>
      <c r="B24" s="47" t="s">
        <v>15</v>
      </c>
      <c r="C24" s="48">
        <v>22</v>
      </c>
      <c r="D24" s="53">
        <v>24.5</v>
      </c>
      <c r="E24" s="54">
        <v>85</v>
      </c>
      <c r="F24" s="46"/>
      <c r="G24" s="56">
        <v>43</v>
      </c>
      <c r="K24" s="2" t="s">
        <v>0</v>
      </c>
      <c r="L24" s="2" t="s">
        <v>1</v>
      </c>
      <c r="M24" s="2"/>
      <c r="N24" s="2" t="s">
        <v>2</v>
      </c>
    </row>
    <row r="25" spans="1:22" x14ac:dyDescent="0.25">
      <c r="A25" s="46"/>
      <c r="B25" s="47" t="s">
        <v>16</v>
      </c>
      <c r="C25" s="48">
        <v>22</v>
      </c>
      <c r="D25" s="53">
        <v>24.5</v>
      </c>
      <c r="E25" s="54">
        <v>85</v>
      </c>
      <c r="F25" s="46"/>
      <c r="G25" s="56">
        <v>46</v>
      </c>
      <c r="I25" s="3"/>
      <c r="S25" t="s">
        <v>4</v>
      </c>
      <c r="T25" t="s">
        <v>10</v>
      </c>
    </row>
    <row r="26" spans="1:22" x14ac:dyDescent="0.25">
      <c r="A26" s="46"/>
      <c r="B26" s="46"/>
      <c r="C26" s="48"/>
      <c r="D26" s="46"/>
      <c r="E26" s="46"/>
      <c r="F26" s="46"/>
      <c r="G26" s="46"/>
      <c r="I26" s="3"/>
      <c r="S26" s="37" t="s">
        <v>33</v>
      </c>
      <c r="T26" s="36" t="s">
        <v>39</v>
      </c>
    </row>
    <row r="27" spans="1:22" x14ac:dyDescent="0.25">
      <c r="A27" s="46"/>
      <c r="B27" s="47" t="s">
        <v>14</v>
      </c>
      <c r="C27" s="48">
        <v>25</v>
      </c>
      <c r="D27" s="53" t="s">
        <v>8</v>
      </c>
      <c r="E27" s="54">
        <v>85</v>
      </c>
      <c r="F27" s="46"/>
      <c r="G27" s="56">
        <v>40</v>
      </c>
      <c r="I27" s="3"/>
    </row>
    <row r="28" spans="1:22" x14ac:dyDescent="0.25">
      <c r="A28" s="46"/>
      <c r="B28" s="47" t="s">
        <v>15</v>
      </c>
      <c r="C28" s="48">
        <v>25</v>
      </c>
      <c r="D28" s="53" t="s">
        <v>8</v>
      </c>
      <c r="E28" s="54">
        <v>85</v>
      </c>
      <c r="F28" s="46"/>
      <c r="G28" s="56">
        <v>45</v>
      </c>
      <c r="I28" s="3"/>
    </row>
    <row r="29" spans="1:22" x14ac:dyDescent="0.25">
      <c r="A29" s="46"/>
      <c r="B29" s="47" t="s">
        <v>16</v>
      </c>
      <c r="C29" s="48">
        <v>25</v>
      </c>
      <c r="D29" s="53" t="s">
        <v>8</v>
      </c>
      <c r="E29" s="54">
        <v>85</v>
      </c>
      <c r="F29" s="46"/>
      <c r="G29" s="56">
        <v>48</v>
      </c>
      <c r="I29" s="39">
        <v>18</v>
      </c>
      <c r="J29" s="38" t="s">
        <v>9</v>
      </c>
      <c r="K29">
        <f>VLOOKUP('Load matrix'!C18,Datenpool!B15:D17,3,0)</f>
        <v>20</v>
      </c>
      <c r="L29">
        <f>VLOOKUP('Load matrix'!C18,Datenpool!B15:E17,4,0)</f>
        <v>55</v>
      </c>
      <c r="N29">
        <f>VLOOKUP('Load matrix'!C18,Datenpool!B15:G17,6,0)</f>
        <v>22</v>
      </c>
    </row>
    <row r="30" spans="1:22" x14ac:dyDescent="0.25">
      <c r="A30" s="46"/>
      <c r="B30" s="46"/>
      <c r="C30" s="48"/>
      <c r="D30" s="46"/>
      <c r="E30" s="46"/>
      <c r="F30" s="46"/>
      <c r="G30" s="46"/>
      <c r="I30" s="39">
        <v>18</v>
      </c>
      <c r="J30" s="38" t="s">
        <v>11</v>
      </c>
      <c r="K30">
        <f>VLOOKUP('Load matrix'!C18,Datenpool!B31:D33,3,0)</f>
        <v>28</v>
      </c>
      <c r="L30">
        <f>VLOOKUP('Load matrix'!C18,Datenpool!B31:E33,4,0)</f>
        <v>55</v>
      </c>
      <c r="N30">
        <f>VLOOKUP('Load matrix'!C18,Datenpool!B31:G33,6,0)</f>
        <v>27</v>
      </c>
    </row>
    <row r="31" spans="1:22" x14ac:dyDescent="0.25">
      <c r="A31" s="47" t="s">
        <v>6</v>
      </c>
      <c r="B31" s="47" t="s">
        <v>14</v>
      </c>
      <c r="C31" s="48">
        <v>18</v>
      </c>
      <c r="D31" s="53">
        <v>27</v>
      </c>
      <c r="E31" s="54">
        <v>55</v>
      </c>
      <c r="F31" s="46"/>
      <c r="G31" s="56">
        <v>25</v>
      </c>
      <c r="I31" s="39">
        <v>18</v>
      </c>
      <c r="J31" s="38" t="s">
        <v>10</v>
      </c>
      <c r="K31">
        <f>VLOOKUP('Load matrix'!C18,Datenpool!B47:D49,3,0)</f>
        <v>37</v>
      </c>
      <c r="L31">
        <f>VLOOKUP('Load matrix'!C18,Datenpool!B47:E49,4,0)</f>
        <v>55</v>
      </c>
      <c r="N31">
        <f>VLOOKUP('Load matrix'!C18,Datenpool!B47:G49,6,0)</f>
        <v>34</v>
      </c>
    </row>
    <row r="32" spans="1:22" x14ac:dyDescent="0.25">
      <c r="A32" s="46"/>
      <c r="B32" s="47" t="s">
        <v>15</v>
      </c>
      <c r="C32" s="48">
        <v>18</v>
      </c>
      <c r="D32" s="53">
        <v>28</v>
      </c>
      <c r="E32" s="54">
        <v>55</v>
      </c>
      <c r="F32" s="46"/>
      <c r="G32" s="56">
        <v>27</v>
      </c>
      <c r="I32" s="39">
        <v>18</v>
      </c>
      <c r="J32" s="38" t="s">
        <v>37</v>
      </c>
      <c r="K32">
        <f>VLOOKUP('Load matrix'!C18,Datenpool!B66:D68,3,0)</f>
        <v>14</v>
      </c>
      <c r="L32">
        <f>VLOOKUP('Load matrix'!C18,Datenpool!B66:E68,4,0)</f>
        <v>65</v>
      </c>
      <c r="N32">
        <f>VLOOKUP('Load matrix'!C18,Datenpool!B66:G68,6,0)</f>
        <v>33</v>
      </c>
    </row>
    <row r="33" spans="1:22" x14ac:dyDescent="0.25">
      <c r="A33" s="46"/>
      <c r="B33" s="47" t="s">
        <v>16</v>
      </c>
      <c r="C33" s="48">
        <v>18</v>
      </c>
      <c r="D33" s="53">
        <v>30</v>
      </c>
      <c r="E33" s="54">
        <v>55</v>
      </c>
      <c r="F33" s="46"/>
      <c r="G33" s="56">
        <v>29</v>
      </c>
      <c r="I33" s="39">
        <v>18</v>
      </c>
      <c r="J33" s="38" t="s">
        <v>38</v>
      </c>
      <c r="K33" s="46">
        <f>VLOOKUP('Load matrix'!C18,Datenpool!B82:D84,3,0)</f>
        <v>40</v>
      </c>
      <c r="L33" s="46">
        <f>VLOOKUP('Load matrix'!C18,Datenpool!B82:E84,4,0)</f>
        <v>65</v>
      </c>
      <c r="M33" s="46"/>
      <c r="N33" s="46">
        <f>VLOOKUP('Load matrix'!C18,Datenpool!B82:G84,6,0)</f>
        <v>43</v>
      </c>
    </row>
    <row r="34" spans="1:22" x14ac:dyDescent="0.25">
      <c r="A34" s="46"/>
      <c r="B34" s="46"/>
      <c r="C34" s="48"/>
      <c r="D34" s="46"/>
      <c r="E34" s="46"/>
      <c r="F34" s="46"/>
      <c r="G34" s="46"/>
      <c r="I34" s="39">
        <v>18</v>
      </c>
      <c r="J34" s="38" t="s">
        <v>39</v>
      </c>
      <c r="K34" s="46">
        <f>VLOOKUP('Load matrix'!C18,Datenpool!B98:D100,3,0)</f>
        <v>59</v>
      </c>
      <c r="L34" s="46">
        <f>VLOOKUP('Load matrix'!C18,Datenpool!B98:E100,4,0)</f>
        <v>65</v>
      </c>
      <c r="M34" s="46"/>
      <c r="N34" s="46">
        <f>VLOOKUP('Load matrix'!C18,Datenpool!B98:G100,6,0)</f>
        <v>55</v>
      </c>
    </row>
    <row r="35" spans="1:22" x14ac:dyDescent="0.25">
      <c r="A35" s="46"/>
      <c r="B35" s="47" t="s">
        <v>14</v>
      </c>
      <c r="C35" s="48">
        <v>20</v>
      </c>
      <c r="D35" s="53">
        <v>24</v>
      </c>
      <c r="E35" s="54">
        <v>85</v>
      </c>
      <c r="F35" s="46"/>
      <c r="G35" s="56">
        <v>30</v>
      </c>
      <c r="K35" s="46"/>
      <c r="L35" s="46"/>
      <c r="M35" s="46"/>
      <c r="N35" s="46"/>
    </row>
    <row r="36" spans="1:22" x14ac:dyDescent="0.25">
      <c r="A36" s="46"/>
      <c r="B36" s="47" t="s">
        <v>15</v>
      </c>
      <c r="C36" s="48">
        <v>20</v>
      </c>
      <c r="D36" s="53">
        <v>25</v>
      </c>
      <c r="E36" s="54">
        <v>85</v>
      </c>
      <c r="F36" s="46"/>
      <c r="G36" s="56">
        <v>33</v>
      </c>
      <c r="I36" s="41">
        <v>20</v>
      </c>
      <c r="J36" s="40" t="s">
        <v>9</v>
      </c>
      <c r="K36" s="46">
        <f>VLOOKUP('Load matrix'!C18,Datenpool!B19:D21,3,0)</f>
        <v>20</v>
      </c>
      <c r="L36" s="46">
        <f>VLOOKUP('Load matrix'!C18,Datenpool!B19:E21,4,0)</f>
        <v>65</v>
      </c>
      <c r="M36" s="46"/>
      <c r="N36" s="46">
        <f>VLOOKUP('Load matrix'!C18,Datenpool!B19:G21,6,0)</f>
        <v>35</v>
      </c>
      <c r="S36" s="2"/>
      <c r="T36" s="2"/>
      <c r="U36" s="2"/>
      <c r="V36" s="2"/>
    </row>
    <row r="37" spans="1:22" x14ac:dyDescent="0.25">
      <c r="A37" s="46"/>
      <c r="B37" s="47" t="s">
        <v>16</v>
      </c>
      <c r="C37" s="48">
        <v>20</v>
      </c>
      <c r="D37" s="53">
        <v>26</v>
      </c>
      <c r="E37" s="54">
        <v>85</v>
      </c>
      <c r="F37" s="46"/>
      <c r="G37" s="56">
        <v>36</v>
      </c>
      <c r="I37" s="41">
        <v>20</v>
      </c>
      <c r="J37" s="40" t="s">
        <v>11</v>
      </c>
      <c r="K37" s="46">
        <f>VLOOKUP('Load matrix'!C18,Datenpool!B35:D37,3,0)</f>
        <v>25</v>
      </c>
      <c r="L37" s="46">
        <f>VLOOKUP('Load matrix'!C18,Datenpool!B35:E37,4,0)</f>
        <v>85</v>
      </c>
      <c r="M37" s="46"/>
      <c r="N37" s="46">
        <f>VLOOKUP('Load matrix'!C18,Datenpool!B35:G37,6,0)</f>
        <v>33</v>
      </c>
    </row>
    <row r="38" spans="1:22" x14ac:dyDescent="0.25">
      <c r="A38" s="46"/>
      <c r="B38" s="46"/>
      <c r="C38" s="48"/>
      <c r="D38" s="46"/>
      <c r="E38" s="46"/>
      <c r="F38" s="46"/>
      <c r="G38" s="46"/>
      <c r="I38" s="41">
        <v>20</v>
      </c>
      <c r="J38" s="40" t="s">
        <v>10</v>
      </c>
      <c r="K38" s="46">
        <f>VLOOKUP('Load matrix'!C18,Datenpool!B51:D53,3,0)</f>
        <v>34.5</v>
      </c>
      <c r="L38" s="46">
        <f>VLOOKUP('Load matrix'!C18,Datenpool!B51:E53,4,0)</f>
        <v>85</v>
      </c>
      <c r="M38" s="46"/>
      <c r="N38" s="46">
        <f>VLOOKUP('Load matrix'!C18,Datenpool!B51:G53,6,0)</f>
        <v>37</v>
      </c>
    </row>
    <row r="39" spans="1:22" x14ac:dyDescent="0.25">
      <c r="A39" s="46"/>
      <c r="B39" s="47" t="s">
        <v>14</v>
      </c>
      <c r="C39" s="48">
        <v>22</v>
      </c>
      <c r="D39" s="53">
        <v>36</v>
      </c>
      <c r="E39" s="54">
        <v>85</v>
      </c>
      <c r="F39" s="46"/>
      <c r="G39" s="56">
        <v>50</v>
      </c>
      <c r="I39" s="41">
        <v>20</v>
      </c>
      <c r="J39" s="40" t="s">
        <v>37</v>
      </c>
      <c r="K39" s="46">
        <f>VLOOKUP('Load matrix'!C18,Datenpool!B70:D72,3,0)</f>
        <v>22.5</v>
      </c>
      <c r="L39" s="46">
        <f>VLOOKUP('Load matrix'!C18,Datenpool!B70:E72,4,0)</f>
        <v>65</v>
      </c>
      <c r="M39" s="46"/>
      <c r="N39" s="46">
        <f>VLOOKUP('Load matrix'!C18,Datenpool!B70:G72,6,0)</f>
        <v>63</v>
      </c>
    </row>
    <row r="40" spans="1:22" x14ac:dyDescent="0.25">
      <c r="A40" s="46"/>
      <c r="B40" s="47" t="s">
        <v>15</v>
      </c>
      <c r="C40" s="48">
        <v>22</v>
      </c>
      <c r="D40" s="53">
        <v>35.5</v>
      </c>
      <c r="E40" s="54">
        <v>85</v>
      </c>
      <c r="F40" s="46"/>
      <c r="G40" s="56">
        <v>53</v>
      </c>
      <c r="I40" s="41">
        <v>20</v>
      </c>
      <c r="J40" s="40" t="s">
        <v>38</v>
      </c>
      <c r="K40" s="46">
        <f>VLOOKUP('Load matrix'!C18,Datenpool!B86:D88,3,0)</f>
        <v>46.5</v>
      </c>
      <c r="L40" s="46">
        <f>VLOOKUP('Load matrix'!C18,Datenpool!B86:E88,4,0)</f>
        <v>85</v>
      </c>
      <c r="M40" s="46"/>
      <c r="N40" s="46">
        <f>VLOOKUP('Load matrix'!C18,Datenpool!B86:G88,6,0)</f>
        <v>71</v>
      </c>
    </row>
    <row r="41" spans="1:22" x14ac:dyDescent="0.25">
      <c r="A41" s="46"/>
      <c r="B41" s="47" t="s">
        <v>16</v>
      </c>
      <c r="C41" s="48">
        <v>22</v>
      </c>
      <c r="D41" s="53">
        <v>35</v>
      </c>
      <c r="E41" s="54">
        <v>85</v>
      </c>
      <c r="F41" s="46"/>
      <c r="G41" s="56">
        <v>56</v>
      </c>
      <c r="I41" s="41">
        <v>20</v>
      </c>
      <c r="J41" s="40" t="s">
        <v>39</v>
      </c>
      <c r="K41" s="46">
        <f>VLOOKUP('Load matrix'!C18,Datenpool!B102:D104,3,0)</f>
        <v>68.5</v>
      </c>
      <c r="L41" s="46">
        <f>VLOOKUP('Load matrix'!C18,Datenpool!B102:E104,4,0)</f>
        <v>85</v>
      </c>
      <c r="M41" s="46"/>
      <c r="N41" s="46">
        <f>VLOOKUP('Load matrix'!C18,Datenpool!B102:G104,6,0)</f>
        <v>79</v>
      </c>
    </row>
    <row r="42" spans="1:22" x14ac:dyDescent="0.25">
      <c r="A42" s="46"/>
      <c r="B42" s="46"/>
      <c r="C42" s="48"/>
      <c r="D42" s="46"/>
      <c r="E42" s="46"/>
      <c r="F42" s="46"/>
      <c r="G42" s="46"/>
      <c r="K42" s="46"/>
      <c r="L42" s="46"/>
      <c r="M42" s="46"/>
      <c r="N42" s="46"/>
    </row>
    <row r="43" spans="1:22" x14ac:dyDescent="0.25">
      <c r="A43" s="46"/>
      <c r="B43" s="47" t="s">
        <v>14</v>
      </c>
      <c r="C43" s="48">
        <v>25</v>
      </c>
      <c r="D43" s="53">
        <v>27</v>
      </c>
      <c r="E43" s="54">
        <v>85</v>
      </c>
      <c r="F43" s="46"/>
      <c r="G43" s="56">
        <v>52</v>
      </c>
      <c r="I43" s="43">
        <v>22</v>
      </c>
      <c r="J43" s="42" t="s">
        <v>9</v>
      </c>
      <c r="K43" s="46">
        <f>VLOOKUP('Load matrix'!C18,Datenpool!B23:D25,3,0)</f>
        <v>24.5</v>
      </c>
      <c r="L43" s="46">
        <f>VLOOKUP('Load matrix'!C18,Datenpool!B23:E25,4,0)</f>
        <v>85</v>
      </c>
      <c r="M43" s="46"/>
      <c r="N43" s="46">
        <f>VLOOKUP('Load matrix'!C18,Datenpool!B23:G25,6,0)</f>
        <v>43</v>
      </c>
    </row>
    <row r="44" spans="1:22" x14ac:dyDescent="0.25">
      <c r="A44" s="46"/>
      <c r="B44" s="47" t="s">
        <v>15</v>
      </c>
      <c r="C44" s="48">
        <v>25</v>
      </c>
      <c r="D44" s="53">
        <v>30</v>
      </c>
      <c r="E44" s="54">
        <v>85</v>
      </c>
      <c r="F44" s="46"/>
      <c r="G44" s="56">
        <v>55</v>
      </c>
      <c r="I44" s="43">
        <v>22</v>
      </c>
      <c r="J44" s="42" t="s">
        <v>11</v>
      </c>
      <c r="K44" s="46">
        <f>VLOOKUP('Load matrix'!C18,Datenpool!B39:D41,3,0)</f>
        <v>35.5</v>
      </c>
      <c r="L44" s="46">
        <f>VLOOKUP('Load matrix'!C18,Datenpool!B39:E41,4,0)</f>
        <v>85</v>
      </c>
      <c r="M44" s="46"/>
      <c r="N44" s="46">
        <f>VLOOKUP('Load matrix'!C18,Datenpool!B39:G41,6,0)</f>
        <v>53</v>
      </c>
    </row>
    <row r="45" spans="1:22" x14ac:dyDescent="0.25">
      <c r="A45" s="46"/>
      <c r="B45" s="47" t="s">
        <v>16</v>
      </c>
      <c r="C45" s="48">
        <v>25</v>
      </c>
      <c r="D45" s="53">
        <v>32</v>
      </c>
      <c r="E45" s="54">
        <v>85</v>
      </c>
      <c r="F45" s="46"/>
      <c r="G45" s="56">
        <v>58</v>
      </c>
      <c r="I45" s="43">
        <v>22</v>
      </c>
      <c r="J45" s="42" t="s">
        <v>10</v>
      </c>
      <c r="K45" s="46">
        <f>VLOOKUP('Load matrix'!C18,Datenpool!B55:D57,3,0)</f>
        <v>46</v>
      </c>
      <c r="L45" s="46">
        <f>VLOOKUP('Load matrix'!C18,Datenpool!B55:E57,4,0)</f>
        <v>85</v>
      </c>
      <c r="M45" s="46"/>
      <c r="N45" s="46">
        <f>VLOOKUP('Load matrix'!C18,Datenpool!B55:G57,6,0)</f>
        <v>65</v>
      </c>
    </row>
    <row r="46" spans="1:22" x14ac:dyDescent="0.25">
      <c r="A46" s="46"/>
      <c r="B46" s="46"/>
      <c r="C46" s="48"/>
      <c r="D46" s="46"/>
      <c r="E46" s="46"/>
      <c r="F46" s="46"/>
      <c r="G46" s="46"/>
      <c r="I46" s="43">
        <v>22</v>
      </c>
      <c r="J46" s="42" t="s">
        <v>37</v>
      </c>
      <c r="K46" s="46">
        <f>VLOOKUP('Load matrix'!C18,Datenpool!B74:D76,3,0)</f>
        <v>28</v>
      </c>
      <c r="L46" s="46">
        <f>VLOOKUP('Load matrix'!C18,Datenpool!B74:E76,4,0)</f>
        <v>85</v>
      </c>
      <c r="M46" s="46"/>
      <c r="N46" s="46">
        <f>VLOOKUP('Load matrix'!C18,Datenpool!B74:G76,6,0)</f>
        <v>83</v>
      </c>
    </row>
    <row r="47" spans="1:22" x14ac:dyDescent="0.25">
      <c r="A47" s="47" t="s">
        <v>7</v>
      </c>
      <c r="B47" s="47" t="s">
        <v>14</v>
      </c>
      <c r="C47" s="48">
        <v>18</v>
      </c>
      <c r="D47" s="53">
        <v>35</v>
      </c>
      <c r="E47" s="54">
        <v>55</v>
      </c>
      <c r="F47" s="46"/>
      <c r="G47" s="56">
        <v>32</v>
      </c>
      <c r="I47" s="43">
        <v>22</v>
      </c>
      <c r="J47" s="42" t="s">
        <v>38</v>
      </c>
      <c r="K47" s="46">
        <f>VLOOKUP('Load matrix'!C18,Datenpool!B90:D92,3,0)</f>
        <v>54</v>
      </c>
      <c r="L47" s="46">
        <f>VLOOKUP('Load matrix'!C18,Datenpool!B90:E92,4,0)</f>
        <v>85</v>
      </c>
      <c r="M47" s="46"/>
      <c r="N47" s="46">
        <f>VLOOKUP('Load matrix'!C18,Datenpool!B90:G92,6,0)</f>
        <v>88</v>
      </c>
    </row>
    <row r="48" spans="1:22" x14ac:dyDescent="0.25">
      <c r="A48" s="46"/>
      <c r="B48" s="47" t="s">
        <v>15</v>
      </c>
      <c r="C48" s="48">
        <v>18</v>
      </c>
      <c r="D48" s="53">
        <v>37</v>
      </c>
      <c r="E48" s="54">
        <v>55</v>
      </c>
      <c r="F48" s="46"/>
      <c r="G48" s="56">
        <v>34</v>
      </c>
      <c r="I48" s="43">
        <v>22</v>
      </c>
      <c r="J48" s="42" t="s">
        <v>39</v>
      </c>
      <c r="K48" s="46">
        <f>VLOOKUP('Load matrix'!C18,Datenpool!B106:D108,3,0)</f>
        <v>77.5</v>
      </c>
      <c r="L48" s="46">
        <f>VLOOKUP('Load matrix'!C18,Datenpool!B106:E108,4,0)</f>
        <v>85</v>
      </c>
      <c r="M48" s="46"/>
      <c r="N48" s="46">
        <f>VLOOKUP('Load matrix'!C18,Datenpool!B106:G108,6,0)</f>
        <v>100</v>
      </c>
    </row>
    <row r="49" spans="1:14" x14ac:dyDescent="0.25">
      <c r="A49" s="46"/>
      <c r="B49" s="47" t="s">
        <v>16</v>
      </c>
      <c r="C49" s="48">
        <v>18</v>
      </c>
      <c r="D49" s="53">
        <v>39.5</v>
      </c>
      <c r="E49" s="54">
        <v>55</v>
      </c>
      <c r="F49" s="46"/>
      <c r="G49" s="56">
        <v>36</v>
      </c>
      <c r="K49" s="46"/>
      <c r="L49" s="46"/>
      <c r="M49" s="46"/>
      <c r="N49" s="46"/>
    </row>
    <row r="50" spans="1:14" x14ac:dyDescent="0.25">
      <c r="A50" s="46"/>
      <c r="B50" s="46"/>
      <c r="C50" s="48"/>
      <c r="D50" s="46"/>
      <c r="E50" s="46"/>
      <c r="F50" s="46"/>
      <c r="G50" s="46"/>
      <c r="I50" s="45">
        <v>25</v>
      </c>
      <c r="J50" s="44" t="s">
        <v>9</v>
      </c>
      <c r="K50" s="46" t="str">
        <f>VLOOKUP('Load matrix'!C18,Datenpool!B27:D29,3,0)</f>
        <v>-</v>
      </c>
      <c r="L50" s="46">
        <f>VLOOKUP('Load matrix'!C18,Datenpool!B27:E29,4,0)</f>
        <v>85</v>
      </c>
      <c r="M50" s="46"/>
      <c r="N50" s="46">
        <f>VLOOKUP('Load matrix'!C18,Datenpool!B27:G29,6,0)</f>
        <v>45</v>
      </c>
    </row>
    <row r="51" spans="1:14" x14ac:dyDescent="0.25">
      <c r="A51" s="46"/>
      <c r="B51" s="47" t="s">
        <v>14</v>
      </c>
      <c r="C51" s="48">
        <v>20</v>
      </c>
      <c r="D51" s="53">
        <v>33.5</v>
      </c>
      <c r="E51" s="54">
        <v>85</v>
      </c>
      <c r="F51" s="46"/>
      <c r="G51" s="56">
        <v>35</v>
      </c>
      <c r="I51" s="45">
        <v>25</v>
      </c>
      <c r="J51" s="44" t="s">
        <v>11</v>
      </c>
      <c r="K51" s="46">
        <f>VLOOKUP('Load matrix'!C18,Datenpool!B43:D45,3,0)</f>
        <v>30</v>
      </c>
      <c r="L51" s="46">
        <f>VLOOKUP('Load matrix'!C18,Datenpool!B43:E45,4,0)</f>
        <v>85</v>
      </c>
      <c r="M51" s="46"/>
      <c r="N51" s="46">
        <f>VLOOKUP('Load matrix'!C18,Datenpool!B43:G45,6,0)</f>
        <v>55</v>
      </c>
    </row>
    <row r="52" spans="1:14" x14ac:dyDescent="0.25">
      <c r="A52" s="46"/>
      <c r="B52" s="47" t="s">
        <v>15</v>
      </c>
      <c r="C52" s="48">
        <v>20</v>
      </c>
      <c r="D52" s="53">
        <v>34.5</v>
      </c>
      <c r="E52" s="54">
        <v>85</v>
      </c>
      <c r="F52" s="46"/>
      <c r="G52" s="56">
        <v>37</v>
      </c>
      <c r="I52" s="45">
        <v>25</v>
      </c>
      <c r="J52" s="44" t="s">
        <v>10</v>
      </c>
      <c r="K52" s="46">
        <f>VLOOKUP('Load matrix'!C18,Datenpool!B59:D61,3,0)</f>
        <v>45.5</v>
      </c>
      <c r="L52" s="46">
        <f>VLOOKUP('Load matrix'!C18,Datenpool!B59:E61,4,0)</f>
        <v>85</v>
      </c>
      <c r="M52" s="46"/>
      <c r="N52" s="46">
        <f>VLOOKUP('Load matrix'!C18,Datenpool!B59:G61,6,0)</f>
        <v>67</v>
      </c>
    </row>
    <row r="53" spans="1:14" x14ac:dyDescent="0.25">
      <c r="A53" s="46"/>
      <c r="B53" s="47" t="s">
        <v>16</v>
      </c>
      <c r="C53" s="48">
        <v>20</v>
      </c>
      <c r="D53" s="53">
        <v>36</v>
      </c>
      <c r="E53" s="54">
        <v>85</v>
      </c>
      <c r="F53" s="46"/>
      <c r="G53" s="56">
        <v>39</v>
      </c>
      <c r="I53" s="45">
        <v>25</v>
      </c>
      <c r="J53" s="44" t="s">
        <v>37</v>
      </c>
      <c r="K53" s="46">
        <f>VLOOKUP('Load matrix'!C18,Datenpool!B78:D80,3,0)</f>
        <v>19</v>
      </c>
      <c r="L53" s="46">
        <f>VLOOKUP('Load matrix'!C18,Datenpool!B78:E80,4,0)</f>
        <v>85</v>
      </c>
      <c r="M53" s="46"/>
      <c r="N53" s="46">
        <f>VLOOKUP('Load matrix'!C18,Datenpool!B78:G80,6,0)</f>
        <v>95</v>
      </c>
    </row>
    <row r="54" spans="1:14" x14ac:dyDescent="0.25">
      <c r="A54" s="46"/>
      <c r="B54" s="46"/>
      <c r="C54" s="48"/>
      <c r="D54" s="46"/>
      <c r="E54" s="46"/>
      <c r="F54" s="46"/>
      <c r="G54" s="46"/>
      <c r="I54" s="45">
        <v>25</v>
      </c>
      <c r="J54" s="44" t="s">
        <v>38</v>
      </c>
      <c r="K54" s="46">
        <f>VLOOKUP('Load matrix'!C18,Datenpool!B94:D96,3,0)</f>
        <v>61.5</v>
      </c>
      <c r="L54" s="46">
        <f>VLOOKUP('Load matrix'!C18,Datenpool!B94:E96,4,0)</f>
        <v>85</v>
      </c>
      <c r="M54" s="46"/>
      <c r="N54" s="46">
        <f>VLOOKUP('Load matrix'!C18,Datenpool!B94:G96,6,0)</f>
        <v>108</v>
      </c>
    </row>
    <row r="55" spans="1:14" x14ac:dyDescent="0.25">
      <c r="A55" s="46"/>
      <c r="B55" s="47" t="s">
        <v>14</v>
      </c>
      <c r="C55" s="48">
        <v>22</v>
      </c>
      <c r="D55" s="53">
        <v>45</v>
      </c>
      <c r="E55" s="54">
        <v>85</v>
      </c>
      <c r="F55" s="46"/>
      <c r="G55" s="56">
        <v>60</v>
      </c>
      <c r="I55" s="45">
        <v>25</v>
      </c>
      <c r="J55" s="44" t="s">
        <v>39</v>
      </c>
      <c r="K55" s="46">
        <f>VLOOKUP('Load matrix'!C18,Datenpool!B110:D112,3,0)</f>
        <v>90</v>
      </c>
      <c r="L55" s="46">
        <f>VLOOKUP('Load matrix'!C18,Datenpool!B110:E112,4,0)</f>
        <v>85</v>
      </c>
      <c r="M55" s="46"/>
      <c r="N55" s="46">
        <f>VLOOKUP('Load matrix'!C18,Datenpool!B110:G112,6,0)</f>
        <v>120</v>
      </c>
    </row>
    <row r="56" spans="1:14" x14ac:dyDescent="0.25">
      <c r="A56" s="46"/>
      <c r="B56" s="47" t="s">
        <v>15</v>
      </c>
      <c r="C56" s="48">
        <v>22</v>
      </c>
      <c r="D56" s="53">
        <v>46</v>
      </c>
      <c r="E56" s="54">
        <v>85</v>
      </c>
      <c r="F56" s="46"/>
      <c r="G56" s="56">
        <v>65</v>
      </c>
    </row>
    <row r="57" spans="1:14" x14ac:dyDescent="0.25">
      <c r="A57" s="46"/>
      <c r="B57" s="47" t="s">
        <v>16</v>
      </c>
      <c r="C57" s="48">
        <v>22</v>
      </c>
      <c r="D57" s="53">
        <v>47</v>
      </c>
      <c r="E57" s="54">
        <v>85</v>
      </c>
      <c r="F57" s="46"/>
      <c r="G57" s="56">
        <v>68</v>
      </c>
    </row>
    <row r="58" spans="1:14" x14ac:dyDescent="0.25">
      <c r="A58" s="46"/>
      <c r="B58" s="46"/>
      <c r="C58" s="48"/>
      <c r="D58" s="46"/>
      <c r="E58" s="46"/>
      <c r="F58" s="46"/>
      <c r="G58" s="46"/>
    </row>
    <row r="59" spans="1:14" x14ac:dyDescent="0.25">
      <c r="A59" s="46"/>
      <c r="B59" s="47" t="s">
        <v>14</v>
      </c>
      <c r="C59" s="48">
        <v>25</v>
      </c>
      <c r="D59" s="53">
        <v>41.5</v>
      </c>
      <c r="E59" s="54">
        <v>85</v>
      </c>
      <c r="F59" s="46"/>
      <c r="G59" s="56">
        <v>62</v>
      </c>
    </row>
    <row r="60" spans="1:14" x14ac:dyDescent="0.25">
      <c r="A60" s="46"/>
      <c r="B60" s="47" t="s">
        <v>15</v>
      </c>
      <c r="C60" s="48">
        <v>25</v>
      </c>
      <c r="D60" s="53">
        <v>45.5</v>
      </c>
      <c r="E60" s="54">
        <v>85</v>
      </c>
      <c r="F60" s="46"/>
      <c r="G60" s="56">
        <v>67</v>
      </c>
    </row>
    <row r="61" spans="1:14" x14ac:dyDescent="0.25">
      <c r="A61" s="46"/>
      <c r="B61" s="47" t="s">
        <v>16</v>
      </c>
      <c r="C61" s="48">
        <v>25</v>
      </c>
      <c r="D61" s="53">
        <v>50</v>
      </c>
      <c r="E61" s="54">
        <v>85</v>
      </c>
      <c r="F61" s="46"/>
      <c r="G61" s="56">
        <v>72</v>
      </c>
    </row>
    <row r="62" spans="1:14" x14ac:dyDescent="0.25">
      <c r="A62" s="46"/>
      <c r="B62" s="46"/>
      <c r="C62" s="48"/>
      <c r="D62" s="46"/>
      <c r="E62" s="46"/>
      <c r="F62" s="46"/>
      <c r="G62" s="46"/>
    </row>
    <row r="63" spans="1:14" x14ac:dyDescent="0.25">
      <c r="A63" s="46"/>
      <c r="B63" s="46"/>
      <c r="C63" s="48"/>
      <c r="D63" s="46"/>
      <c r="E63" s="46"/>
      <c r="F63" s="46"/>
      <c r="G63" s="46"/>
    </row>
    <row r="64" spans="1:14" ht="18.75" x14ac:dyDescent="0.3">
      <c r="A64" s="49" t="s">
        <v>33</v>
      </c>
      <c r="B64" s="46"/>
      <c r="C64" s="46"/>
      <c r="D64" s="46"/>
      <c r="E64" s="46"/>
      <c r="F64" s="46"/>
      <c r="G64" s="46"/>
    </row>
    <row r="65" spans="1:7" x14ac:dyDescent="0.25">
      <c r="A65" s="46"/>
      <c r="B65" s="46"/>
      <c r="C65" s="47" t="s">
        <v>3</v>
      </c>
      <c r="D65" s="47" t="s">
        <v>0</v>
      </c>
      <c r="E65" s="47" t="s">
        <v>1</v>
      </c>
      <c r="F65" s="46"/>
      <c r="G65" s="47" t="s">
        <v>2</v>
      </c>
    </row>
    <row r="66" spans="1:7" x14ac:dyDescent="0.25">
      <c r="A66" s="47" t="s">
        <v>34</v>
      </c>
      <c r="B66" s="47" t="s">
        <v>14</v>
      </c>
      <c r="C66" s="48">
        <v>18</v>
      </c>
      <c r="D66" s="57">
        <v>13</v>
      </c>
      <c r="E66" s="58">
        <v>65</v>
      </c>
      <c r="F66" s="46"/>
      <c r="G66" s="59">
        <v>30</v>
      </c>
    </row>
    <row r="67" spans="1:7" x14ac:dyDescent="0.25">
      <c r="A67" s="46"/>
      <c r="B67" s="47" t="s">
        <v>15</v>
      </c>
      <c r="C67" s="48">
        <v>18</v>
      </c>
      <c r="D67" s="60">
        <v>14</v>
      </c>
      <c r="E67" s="61">
        <v>65</v>
      </c>
      <c r="F67" s="46"/>
      <c r="G67" s="62">
        <v>33</v>
      </c>
    </row>
    <row r="68" spans="1:7" x14ac:dyDescent="0.25">
      <c r="A68" s="46"/>
      <c r="B68" s="47" t="s">
        <v>16</v>
      </c>
      <c r="C68" s="48">
        <v>18</v>
      </c>
      <c r="D68" s="60">
        <v>15</v>
      </c>
      <c r="E68" s="61">
        <v>65</v>
      </c>
      <c r="F68" s="46"/>
      <c r="G68" s="62">
        <v>36</v>
      </c>
    </row>
    <row r="69" spans="1:7" x14ac:dyDescent="0.25">
      <c r="A69" s="46"/>
      <c r="B69" s="46"/>
      <c r="C69" s="48"/>
      <c r="D69" s="46"/>
      <c r="E69" s="46"/>
      <c r="F69" s="46"/>
      <c r="G69" s="46"/>
    </row>
    <row r="70" spans="1:7" x14ac:dyDescent="0.25">
      <c r="A70" s="46"/>
      <c r="B70" s="47" t="s">
        <v>14</v>
      </c>
      <c r="C70" s="48">
        <v>20</v>
      </c>
      <c r="D70" s="57">
        <v>21.5</v>
      </c>
      <c r="E70" s="58">
        <v>65</v>
      </c>
      <c r="F70" s="46"/>
      <c r="G70" s="59">
        <v>58</v>
      </c>
    </row>
    <row r="71" spans="1:7" x14ac:dyDescent="0.25">
      <c r="A71" s="46"/>
      <c r="B71" s="47" t="s">
        <v>15</v>
      </c>
      <c r="C71" s="48">
        <v>20</v>
      </c>
      <c r="D71" s="60">
        <v>22.5</v>
      </c>
      <c r="E71" s="61">
        <v>65</v>
      </c>
      <c r="F71" s="46"/>
      <c r="G71" s="62">
        <v>63</v>
      </c>
    </row>
    <row r="72" spans="1:7" x14ac:dyDescent="0.25">
      <c r="A72" s="46"/>
      <c r="B72" s="47" t="s">
        <v>16</v>
      </c>
      <c r="C72" s="48">
        <v>20</v>
      </c>
      <c r="D72" s="60">
        <v>23.5</v>
      </c>
      <c r="E72" s="61">
        <v>65</v>
      </c>
      <c r="F72" s="46"/>
      <c r="G72" s="62">
        <v>68</v>
      </c>
    </row>
    <row r="73" spans="1:7" x14ac:dyDescent="0.25">
      <c r="A73" s="46"/>
      <c r="B73" s="46"/>
      <c r="C73" s="48"/>
      <c r="D73" s="46"/>
      <c r="E73" s="46"/>
      <c r="F73" s="46"/>
      <c r="G73" s="46"/>
    </row>
    <row r="74" spans="1:7" x14ac:dyDescent="0.25">
      <c r="A74" s="46"/>
      <c r="B74" s="47" t="s">
        <v>14</v>
      </c>
      <c r="C74" s="48">
        <v>22</v>
      </c>
      <c r="D74" s="57">
        <v>25.5</v>
      </c>
      <c r="E74" s="58">
        <v>85</v>
      </c>
      <c r="F74" s="46"/>
      <c r="G74" s="59">
        <v>80</v>
      </c>
    </row>
    <row r="75" spans="1:7" x14ac:dyDescent="0.25">
      <c r="A75" s="46"/>
      <c r="B75" s="47" t="s">
        <v>15</v>
      </c>
      <c r="C75" s="48">
        <v>22</v>
      </c>
      <c r="D75" s="60">
        <v>28</v>
      </c>
      <c r="E75" s="61">
        <v>85</v>
      </c>
      <c r="F75" s="46"/>
      <c r="G75" s="62">
        <v>83</v>
      </c>
    </row>
    <row r="76" spans="1:7" x14ac:dyDescent="0.25">
      <c r="A76" s="46"/>
      <c r="B76" s="47" t="s">
        <v>16</v>
      </c>
      <c r="C76" s="48">
        <v>22</v>
      </c>
      <c r="D76" s="60">
        <v>29</v>
      </c>
      <c r="E76" s="61">
        <v>85</v>
      </c>
      <c r="F76" s="46"/>
      <c r="G76" s="62">
        <v>86</v>
      </c>
    </row>
    <row r="77" spans="1:7" x14ac:dyDescent="0.25">
      <c r="A77" s="46"/>
      <c r="B77" s="46"/>
      <c r="C77" s="48"/>
      <c r="D77" s="46"/>
      <c r="E77" s="46"/>
      <c r="F77" s="46"/>
      <c r="G77" s="46"/>
    </row>
    <row r="78" spans="1:7" x14ac:dyDescent="0.25">
      <c r="A78" s="46"/>
      <c r="B78" s="47" t="s">
        <v>14</v>
      </c>
      <c r="C78" s="48">
        <v>25</v>
      </c>
      <c r="D78" s="57">
        <v>18</v>
      </c>
      <c r="E78" s="58">
        <v>85</v>
      </c>
      <c r="F78" s="46"/>
      <c r="G78" s="59">
        <v>90</v>
      </c>
    </row>
    <row r="79" spans="1:7" x14ac:dyDescent="0.25">
      <c r="A79" s="46"/>
      <c r="B79" s="47" t="s">
        <v>15</v>
      </c>
      <c r="C79" s="48">
        <v>25</v>
      </c>
      <c r="D79" s="60">
        <v>19</v>
      </c>
      <c r="E79" s="61">
        <v>85</v>
      </c>
      <c r="F79" s="46"/>
      <c r="G79" s="62">
        <v>95</v>
      </c>
    </row>
    <row r="80" spans="1:7" x14ac:dyDescent="0.25">
      <c r="A80" s="46"/>
      <c r="B80" s="47" t="s">
        <v>16</v>
      </c>
      <c r="C80" s="48">
        <v>25</v>
      </c>
      <c r="D80" s="60">
        <v>20</v>
      </c>
      <c r="E80" s="61">
        <v>85</v>
      </c>
      <c r="F80" s="46"/>
      <c r="G80" s="62">
        <v>100</v>
      </c>
    </row>
    <row r="81" spans="1:7" x14ac:dyDescent="0.25">
      <c r="A81" s="46"/>
      <c r="B81" s="46"/>
      <c r="C81" s="48"/>
      <c r="D81" s="46"/>
      <c r="E81" s="46"/>
      <c r="F81" s="46"/>
      <c r="G81" s="46"/>
    </row>
    <row r="82" spans="1:7" x14ac:dyDescent="0.25">
      <c r="A82" s="47" t="s">
        <v>35</v>
      </c>
      <c r="B82" s="47" t="s">
        <v>14</v>
      </c>
      <c r="C82" s="48">
        <v>18</v>
      </c>
      <c r="D82" s="57">
        <v>37</v>
      </c>
      <c r="E82" s="58">
        <v>65</v>
      </c>
      <c r="F82" s="46"/>
      <c r="G82" s="59">
        <v>40</v>
      </c>
    </row>
    <row r="83" spans="1:7" x14ac:dyDescent="0.25">
      <c r="A83" s="46"/>
      <c r="B83" s="47" t="s">
        <v>15</v>
      </c>
      <c r="C83" s="48">
        <v>18</v>
      </c>
      <c r="D83" s="60">
        <v>40</v>
      </c>
      <c r="E83" s="61">
        <v>65</v>
      </c>
      <c r="F83" s="46"/>
      <c r="G83" s="62">
        <v>43</v>
      </c>
    </row>
    <row r="84" spans="1:7" x14ac:dyDescent="0.25">
      <c r="A84" s="46"/>
      <c r="B84" s="47" t="s">
        <v>16</v>
      </c>
      <c r="C84" s="48">
        <v>18</v>
      </c>
      <c r="D84" s="60">
        <v>43</v>
      </c>
      <c r="E84" s="61">
        <v>65</v>
      </c>
      <c r="F84" s="46"/>
      <c r="G84" s="62">
        <v>46</v>
      </c>
    </row>
    <row r="85" spans="1:7" x14ac:dyDescent="0.25">
      <c r="A85" s="46"/>
      <c r="B85" s="46"/>
      <c r="C85" s="48"/>
      <c r="D85" s="46"/>
      <c r="E85" s="46"/>
      <c r="F85" s="46"/>
      <c r="G85" s="46"/>
    </row>
    <row r="86" spans="1:7" x14ac:dyDescent="0.25">
      <c r="A86" s="46"/>
      <c r="B86" s="47" t="s">
        <v>14</v>
      </c>
      <c r="C86" s="48">
        <v>20</v>
      </c>
      <c r="D86" s="57">
        <v>43</v>
      </c>
      <c r="E86" s="58">
        <v>85</v>
      </c>
      <c r="F86" s="46"/>
      <c r="G86" s="59">
        <v>66</v>
      </c>
    </row>
    <row r="87" spans="1:7" x14ac:dyDescent="0.25">
      <c r="A87" s="46"/>
      <c r="B87" s="47" t="s">
        <v>15</v>
      </c>
      <c r="C87" s="48">
        <v>20</v>
      </c>
      <c r="D87" s="60">
        <v>46.5</v>
      </c>
      <c r="E87" s="61">
        <v>85</v>
      </c>
      <c r="F87" s="46"/>
      <c r="G87" s="62">
        <v>71</v>
      </c>
    </row>
    <row r="88" spans="1:7" x14ac:dyDescent="0.25">
      <c r="A88" s="46"/>
      <c r="B88" s="47" t="s">
        <v>16</v>
      </c>
      <c r="C88" s="48">
        <v>20</v>
      </c>
      <c r="D88" s="60">
        <v>50</v>
      </c>
      <c r="E88" s="61">
        <v>85</v>
      </c>
      <c r="F88" s="46"/>
      <c r="G88" s="62">
        <v>76</v>
      </c>
    </row>
    <row r="89" spans="1:7" x14ac:dyDescent="0.25">
      <c r="A89" s="46"/>
      <c r="B89" s="46"/>
      <c r="C89" s="48"/>
      <c r="D89" s="46"/>
      <c r="E89" s="46"/>
      <c r="F89" s="46"/>
      <c r="G89" s="46"/>
    </row>
    <row r="90" spans="1:7" x14ac:dyDescent="0.25">
      <c r="A90" s="46"/>
      <c r="B90" s="47" t="s">
        <v>14</v>
      </c>
      <c r="C90" s="48">
        <v>22</v>
      </c>
      <c r="D90" s="57">
        <v>50.5</v>
      </c>
      <c r="E90" s="58">
        <v>85</v>
      </c>
      <c r="F90" s="46"/>
      <c r="G90" s="59">
        <v>84</v>
      </c>
    </row>
    <row r="91" spans="1:7" x14ac:dyDescent="0.25">
      <c r="A91" s="46"/>
      <c r="B91" s="47" t="s">
        <v>15</v>
      </c>
      <c r="C91" s="48">
        <v>22</v>
      </c>
      <c r="D91" s="60">
        <v>54</v>
      </c>
      <c r="E91" s="61">
        <v>85</v>
      </c>
      <c r="F91" s="46"/>
      <c r="G91" s="62">
        <v>88</v>
      </c>
    </row>
    <row r="92" spans="1:7" x14ac:dyDescent="0.25">
      <c r="A92" s="46"/>
      <c r="B92" s="47" t="s">
        <v>16</v>
      </c>
      <c r="C92" s="48">
        <v>22</v>
      </c>
      <c r="D92" s="60">
        <v>58</v>
      </c>
      <c r="E92" s="61">
        <v>85</v>
      </c>
      <c r="F92" s="46"/>
      <c r="G92" s="62">
        <v>92</v>
      </c>
    </row>
    <row r="93" spans="1:7" x14ac:dyDescent="0.25">
      <c r="A93" s="46"/>
      <c r="B93" s="46"/>
      <c r="C93" s="48"/>
      <c r="D93" s="46"/>
      <c r="E93" s="46"/>
      <c r="F93" s="46"/>
      <c r="G93" s="46"/>
    </row>
    <row r="94" spans="1:7" x14ac:dyDescent="0.25">
      <c r="A94" s="46"/>
      <c r="B94" s="47" t="s">
        <v>14</v>
      </c>
      <c r="C94" s="48">
        <v>25</v>
      </c>
      <c r="D94" s="57">
        <v>58</v>
      </c>
      <c r="E94" s="58">
        <v>85</v>
      </c>
      <c r="F94" s="46"/>
      <c r="G94" s="59">
        <v>103</v>
      </c>
    </row>
    <row r="95" spans="1:7" x14ac:dyDescent="0.25">
      <c r="A95" s="46"/>
      <c r="B95" s="47" t="s">
        <v>15</v>
      </c>
      <c r="C95" s="48">
        <v>25</v>
      </c>
      <c r="D95" s="60">
        <v>61.5</v>
      </c>
      <c r="E95" s="61">
        <v>85</v>
      </c>
      <c r="F95" s="46"/>
      <c r="G95" s="62">
        <v>108</v>
      </c>
    </row>
    <row r="96" spans="1:7" x14ac:dyDescent="0.25">
      <c r="A96" s="46"/>
      <c r="B96" s="47" t="s">
        <v>16</v>
      </c>
      <c r="C96" s="48">
        <v>25</v>
      </c>
      <c r="D96" s="60">
        <v>63.5</v>
      </c>
      <c r="E96" s="61">
        <v>85</v>
      </c>
      <c r="F96" s="46"/>
      <c r="G96" s="62">
        <v>113</v>
      </c>
    </row>
    <row r="97" spans="1:7" x14ac:dyDescent="0.25">
      <c r="A97" s="46"/>
      <c r="B97" s="46"/>
      <c r="C97" s="48"/>
      <c r="D97" s="46"/>
      <c r="E97" s="46"/>
      <c r="F97" s="46"/>
      <c r="G97" s="46"/>
    </row>
    <row r="98" spans="1:7" x14ac:dyDescent="0.25">
      <c r="A98" s="47" t="s">
        <v>36</v>
      </c>
      <c r="B98" s="47" t="s">
        <v>14</v>
      </c>
      <c r="C98" s="48">
        <v>18</v>
      </c>
      <c r="D98" s="57">
        <v>55.5</v>
      </c>
      <c r="E98" s="58">
        <v>65</v>
      </c>
      <c r="F98" s="46"/>
      <c r="G98" s="59">
        <v>50</v>
      </c>
    </row>
    <row r="99" spans="1:7" x14ac:dyDescent="0.25">
      <c r="A99" s="46"/>
      <c r="B99" s="47" t="s">
        <v>15</v>
      </c>
      <c r="C99" s="48">
        <v>18</v>
      </c>
      <c r="D99" s="60">
        <v>59</v>
      </c>
      <c r="E99" s="61">
        <v>65</v>
      </c>
      <c r="F99" s="46"/>
      <c r="G99" s="62">
        <v>55</v>
      </c>
    </row>
    <row r="100" spans="1:7" x14ac:dyDescent="0.25">
      <c r="A100" s="46"/>
      <c r="B100" s="47" t="s">
        <v>16</v>
      </c>
      <c r="C100" s="48">
        <v>18</v>
      </c>
      <c r="D100" s="60">
        <v>63.5</v>
      </c>
      <c r="E100" s="61">
        <v>65</v>
      </c>
      <c r="F100" s="46"/>
      <c r="G100" s="62">
        <v>60</v>
      </c>
    </row>
    <row r="101" spans="1:7" x14ac:dyDescent="0.25">
      <c r="A101" s="46"/>
      <c r="B101" s="46"/>
      <c r="C101" s="48"/>
      <c r="D101" s="46"/>
      <c r="E101" s="46"/>
      <c r="F101" s="46"/>
      <c r="G101" s="46"/>
    </row>
    <row r="102" spans="1:7" x14ac:dyDescent="0.25">
      <c r="A102" s="46"/>
      <c r="B102" s="47" t="s">
        <v>14</v>
      </c>
      <c r="C102" s="48">
        <v>20</v>
      </c>
      <c r="D102" s="57">
        <v>64</v>
      </c>
      <c r="E102" s="58">
        <v>85</v>
      </c>
      <c r="F102" s="46"/>
      <c r="G102" s="59">
        <v>74</v>
      </c>
    </row>
    <row r="103" spans="1:7" x14ac:dyDescent="0.25">
      <c r="B103" s="47" t="s">
        <v>15</v>
      </c>
      <c r="C103" s="48">
        <v>20</v>
      </c>
      <c r="D103" s="60">
        <v>68.5</v>
      </c>
      <c r="E103" s="61">
        <v>85</v>
      </c>
      <c r="F103" s="46"/>
      <c r="G103" s="62">
        <v>79</v>
      </c>
    </row>
    <row r="104" spans="1:7" x14ac:dyDescent="0.25">
      <c r="B104" s="47" t="s">
        <v>16</v>
      </c>
      <c r="C104" s="48">
        <v>20</v>
      </c>
      <c r="D104" s="60">
        <v>73</v>
      </c>
      <c r="E104" s="61">
        <v>85</v>
      </c>
      <c r="F104" s="46"/>
      <c r="G104" s="62">
        <v>84</v>
      </c>
    </row>
    <row r="105" spans="1:7" x14ac:dyDescent="0.25">
      <c r="B105" s="46"/>
      <c r="C105" s="48"/>
      <c r="D105" s="46"/>
      <c r="E105" s="46"/>
      <c r="F105" s="46"/>
      <c r="G105" s="46"/>
    </row>
    <row r="106" spans="1:7" x14ac:dyDescent="0.25">
      <c r="B106" s="47" t="s">
        <v>14</v>
      </c>
      <c r="C106" s="48">
        <v>22</v>
      </c>
      <c r="D106" s="57">
        <v>73</v>
      </c>
      <c r="E106" s="58">
        <v>85</v>
      </c>
      <c r="F106" s="46"/>
      <c r="G106" s="59">
        <v>95</v>
      </c>
    </row>
    <row r="107" spans="1:7" x14ac:dyDescent="0.25">
      <c r="B107" s="47" t="s">
        <v>15</v>
      </c>
      <c r="C107" s="48">
        <v>22</v>
      </c>
      <c r="D107" s="60">
        <v>77.5</v>
      </c>
      <c r="E107" s="61">
        <v>85</v>
      </c>
      <c r="F107" s="46"/>
      <c r="G107" s="62">
        <v>100</v>
      </c>
    </row>
    <row r="108" spans="1:7" x14ac:dyDescent="0.25">
      <c r="B108" s="47" t="s">
        <v>16</v>
      </c>
      <c r="C108" s="48">
        <v>22</v>
      </c>
      <c r="D108" s="60">
        <v>82.5</v>
      </c>
      <c r="E108" s="61">
        <v>85</v>
      </c>
      <c r="F108" s="46"/>
      <c r="G108" s="62">
        <v>105</v>
      </c>
    </row>
    <row r="109" spans="1:7" x14ac:dyDescent="0.25">
      <c r="B109" s="46"/>
      <c r="C109" s="48"/>
      <c r="D109" s="46"/>
      <c r="E109" s="46"/>
      <c r="F109" s="46"/>
      <c r="G109" s="46"/>
    </row>
    <row r="110" spans="1:7" x14ac:dyDescent="0.25">
      <c r="B110" s="47" t="s">
        <v>14</v>
      </c>
      <c r="C110" s="48">
        <v>25</v>
      </c>
      <c r="D110" s="57">
        <v>84.5</v>
      </c>
      <c r="E110" s="58">
        <v>85</v>
      </c>
      <c r="F110" s="46"/>
      <c r="G110" s="59">
        <v>115</v>
      </c>
    </row>
    <row r="111" spans="1:7" x14ac:dyDescent="0.25">
      <c r="B111" s="47" t="s">
        <v>15</v>
      </c>
      <c r="C111" s="48">
        <v>25</v>
      </c>
      <c r="D111" s="60">
        <v>90</v>
      </c>
      <c r="E111" s="61">
        <v>85</v>
      </c>
      <c r="F111" s="46"/>
      <c r="G111" s="62">
        <v>120</v>
      </c>
    </row>
    <row r="112" spans="1:7" x14ac:dyDescent="0.25">
      <c r="B112" s="47" t="s">
        <v>16</v>
      </c>
      <c r="C112" s="48">
        <v>25</v>
      </c>
      <c r="D112" s="60">
        <v>95.5</v>
      </c>
      <c r="E112" s="61">
        <v>85</v>
      </c>
      <c r="F112" s="46"/>
      <c r="G112" s="62">
        <v>125</v>
      </c>
    </row>
    <row r="113" spans="3:3" x14ac:dyDescent="0.25">
      <c r="C113" s="1"/>
    </row>
    <row r="114" spans="3:3" x14ac:dyDescent="0.25">
      <c r="C114" s="1"/>
    </row>
    <row r="115" spans="3:3" x14ac:dyDescent="0.25">
      <c r="C115" s="1"/>
    </row>
    <row r="116" spans="3:3" x14ac:dyDescent="0.25">
      <c r="C116" s="1"/>
    </row>
    <row r="117" spans="3:3" x14ac:dyDescent="0.25">
      <c r="C117" s="1"/>
    </row>
    <row r="118" spans="3:3" x14ac:dyDescent="0.25">
      <c r="C118" s="1"/>
    </row>
  </sheetData>
  <sheetProtection algorithmName="SHA-512" hashValue="/7bhFltrcG8ou1/SeE2iDXXyxc6CPHwE+qDrOST3exeGYhgJ/kKZi2nv0Me7bzlYzeU1RGdIunlXFlFjZRQAfw==" saltValue="Mxm22zDkEqYq2TofadhJ4w==" spinCount="100000" sheet="1" selectLockedCells="1"/>
  <sortState ref="B16:G35">
    <sortCondition ref="C13"/>
  </sortState>
  <phoneticPr fontId="1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Load matrix</vt:lpstr>
      <vt:lpstr>Datenpool</vt:lpstr>
      <vt:lpstr>'Load matrix'!Druckbereich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Gianfranco Sabatino</dc:creator>
  <cp:lastModifiedBy>Sabatino Gianfranco</cp:lastModifiedBy>
  <cp:lastPrinted>2021-09-20T15:47:16Z</cp:lastPrinted>
  <dcterms:created xsi:type="dcterms:W3CDTF">2019-12-02T10:25:48Z</dcterms:created>
  <dcterms:modified xsi:type="dcterms:W3CDTF">2021-09-21T08:11:02Z</dcterms:modified>
</cp:coreProperties>
</file>