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Technik\Bemessungsunterlagen\Lastmatrix für Industrieböden_HG+DM\Kopie_Anpassung Tabelle\EN\"/>
    </mc:Choice>
  </mc:AlternateContent>
  <workbookProtection workbookAlgorithmName="SHA-512" workbookHashValue="zqA2JuQPmTA/piUsXdboMlgD2IJrwsW2/TOibzlDsSNEX0Cn+43n41KOScOIabOC+MPhtc44gk6Jr/EsSQO9qw==" workbookSaltValue="2VXfic/YGEsvM5Av5hNyjg==" workbookSpinCount="100000" lockStructure="1"/>
  <bookViews>
    <workbookView xWindow="-120" yWindow="-120" windowWidth="25440" windowHeight="15390"/>
  </bookViews>
  <sheets>
    <sheet name="Load matrix" sheetId="1" r:id="rId1"/>
    <sheet name="Datenpool" sheetId="2" state="hidden" r:id="rId2"/>
  </sheets>
  <definedNames>
    <definedName name="_xlnm.Print_Area" localSheetId="0">'Load matrix'!$A$1:$W$55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V19" i="2" l="1"/>
  <c r="N43" i="2"/>
  <c r="N39" i="2"/>
  <c r="N35" i="2"/>
  <c r="N31" i="2"/>
  <c r="N27" i="2"/>
  <c r="M43" i="2"/>
  <c r="M39" i="2"/>
  <c r="M35" i="2"/>
  <c r="M31" i="2"/>
  <c r="M27" i="2"/>
  <c r="L43" i="2"/>
  <c r="L39" i="2"/>
  <c r="L35" i="2"/>
  <c r="L31" i="2"/>
  <c r="L27" i="2"/>
  <c r="K43" i="2"/>
  <c r="K39" i="2"/>
  <c r="K35" i="2"/>
  <c r="K31" i="2"/>
  <c r="K27" i="2"/>
  <c r="K26" i="2"/>
  <c r="N44" i="2" l="1"/>
  <c r="M44" i="2"/>
  <c r="L44" i="2"/>
  <c r="K44" i="2"/>
  <c r="N40" i="2"/>
  <c r="M40" i="2"/>
  <c r="L40" i="2"/>
  <c r="K40" i="2"/>
  <c r="M36" i="2"/>
  <c r="M32" i="2"/>
  <c r="N32" i="2"/>
  <c r="N36" i="2"/>
  <c r="L36" i="2"/>
  <c r="K36" i="2"/>
  <c r="L32" i="2"/>
  <c r="K32" i="2"/>
  <c r="N28" i="2"/>
  <c r="M28" i="2"/>
  <c r="L28" i="2"/>
  <c r="K28" i="2"/>
  <c r="N42" i="2"/>
  <c r="M42" i="2"/>
  <c r="L42" i="2"/>
  <c r="K42" i="2"/>
  <c r="N38" i="2"/>
  <c r="M38" i="2"/>
  <c r="L38" i="2"/>
  <c r="K38" i="2"/>
  <c r="N34" i="2"/>
  <c r="M34" i="2"/>
  <c r="L34" i="2"/>
  <c r="K34" i="2"/>
  <c r="L30" i="2"/>
  <c r="N30" i="2"/>
  <c r="M30" i="2"/>
  <c r="K30" i="2"/>
  <c r="N26" i="2"/>
  <c r="M26" i="2"/>
  <c r="L26" i="2"/>
  <c r="N25" i="2"/>
  <c r="R20" i="1" s="1"/>
  <c r="M25" i="2"/>
  <c r="L25" i="2"/>
  <c r="K25" i="2"/>
  <c r="R17" i="1" l="1"/>
  <c r="R14" i="1"/>
  <c r="R11" i="1"/>
  <c r="V17" i="2"/>
  <c r="V18" i="2"/>
  <c r="V16" i="2"/>
  <c r="N41" i="2"/>
  <c r="V20" i="1" s="1"/>
  <c r="N37" i="2"/>
  <c r="U20" i="1" s="1"/>
  <c r="N33" i="2"/>
  <c r="T20" i="1" s="1"/>
  <c r="N29" i="2"/>
  <c r="S20" i="1" s="1"/>
  <c r="M41" i="2"/>
  <c r="V17" i="1" s="1"/>
  <c r="M37" i="2"/>
  <c r="U17" i="1" s="1"/>
  <c r="M33" i="2"/>
  <c r="T17" i="1" s="1"/>
  <c r="M29" i="2"/>
  <c r="S17" i="1" s="1"/>
  <c r="L41" i="2"/>
  <c r="V14" i="1" s="1"/>
  <c r="L37" i="2"/>
  <c r="U14" i="1" s="1"/>
  <c r="L33" i="2"/>
  <c r="T14" i="1" s="1"/>
  <c r="L29" i="2"/>
  <c r="S14" i="1" s="1"/>
  <c r="K41" i="2"/>
  <c r="V11" i="1" s="1"/>
  <c r="K37" i="2"/>
  <c r="U11" i="1" s="1"/>
  <c r="K33" i="2"/>
  <c r="T11" i="1" s="1"/>
  <c r="K29" i="2"/>
  <c r="S11" i="1" s="1"/>
</calcChain>
</file>

<file path=xl/sharedStrings.xml><?xml version="1.0" encoding="utf-8"?>
<sst xmlns="http://schemas.openxmlformats.org/spreadsheetml/2006/main" count="194" uniqueCount="63">
  <si>
    <t>Stapler</t>
  </si>
  <si>
    <t>LKW</t>
  </si>
  <si>
    <t>Regal</t>
  </si>
  <si>
    <t>Nutzlast</t>
  </si>
  <si>
    <t>1.0 kg/m³</t>
  </si>
  <si>
    <t>Plattenstärke</t>
  </si>
  <si>
    <t>High Grade</t>
  </si>
  <si>
    <t>Fibrofor Diamond</t>
  </si>
  <si>
    <t>2.0 kg/m³</t>
  </si>
  <si>
    <t>2.5 kg/m³</t>
  </si>
  <si>
    <t>3.0 kg/m³</t>
  </si>
  <si>
    <t>Fibrofor High Grade</t>
  </si>
  <si>
    <t>-</t>
  </si>
  <si>
    <t>HG 1.0 kg/m³</t>
  </si>
  <si>
    <t>DM 2.0 kg/m³</t>
  </si>
  <si>
    <t>DM 3.0 kg/m³</t>
  </si>
  <si>
    <t>DM 2.5 kg/m³</t>
  </si>
  <si>
    <t>Surface load [kN/m²]</t>
  </si>
  <si>
    <t>Selection options</t>
  </si>
  <si>
    <t>EV2 60 MN/m²</t>
  </si>
  <si>
    <t>EV2 80 MN/m²</t>
  </si>
  <si>
    <t>EV2 100 MN/m²</t>
  </si>
  <si>
    <t>EV2 120 MN/m²</t>
  </si>
  <si>
    <t>Dosage:</t>
  </si>
  <si>
    <t>www.contecfiber.com</t>
  </si>
  <si>
    <t>Compacted subsoil:</t>
  </si>
  <si>
    <t>CBR:</t>
  </si>
  <si>
    <t>k-value:</t>
  </si>
  <si>
    <t>EV2</t>
  </si>
  <si>
    <t>CBR</t>
  </si>
  <si>
    <t>k-value</t>
  </si>
  <si>
    <t>0.049 N/mm³</t>
  </si>
  <si>
    <t>0.067 N/mm³</t>
  </si>
  <si>
    <t>0.082 N/mm³</t>
  </si>
  <si>
    <t>0.100 N/mm³</t>
  </si>
  <si>
    <t>Max. wheel load</t>
  </si>
  <si>
    <t>Max. load per feet</t>
  </si>
  <si>
    <t>Concrete</t>
  </si>
  <si>
    <t xml:space="preserve">General conditions and information: </t>
  </si>
  <si>
    <t>Distances of the posts 2700 mm / 250 mm / 1100 mm</t>
  </si>
  <si>
    <t>Contact us:</t>
  </si>
  <si>
    <t>6 x 6</t>
  </si>
  <si>
    <t>8 x 8</t>
  </si>
  <si>
    <t>10 x 10</t>
  </si>
  <si>
    <t>Fiber type:</t>
  </si>
  <si>
    <t>Industrial slabs on ground - Load matrix</t>
  </si>
  <si>
    <t>Minimum quality for industrial slabs on ground C 25/30 (based on EN 206)</t>
  </si>
  <si>
    <t>Based on EN 1991-2 (2010-12). Load surface area of wheels: truck &lt; 40 ton = 320 mm x 220 mm, truck ≥ 40 ton = 320 mm x 270 mm.</t>
  </si>
  <si>
    <t xml:space="preserve">Load surface area per shelv post is 100 mm x 100 mm, position of shelves is back to back with a distance of 250 mm. </t>
  </si>
  <si>
    <t>© Contec Fiber AG 2021</t>
  </si>
  <si>
    <t xml:space="preserve">This table is only valid for elastically bedded industrial slabs on compacted soil with saw cut joints. Construction of slab in a closed hall (roof and facade closed) </t>
  </si>
  <si>
    <t>Based on EN 1991-1-1 Pneumatic tires and superelastic wheels, dynamic factor 1.4 is considered.</t>
  </si>
  <si>
    <t>For hard wheels multiply "max. wheel load" from table with factor 0.7.</t>
  </si>
  <si>
    <t>This table serves only as a guide, is not a substitute for a structural report and Contec Fiber AG disclaim any liability whatsoever.</t>
  </si>
  <si>
    <t>Slab thickness d [mm] &amp; max. field size [m]</t>
  </si>
  <si>
    <t>Temperature</t>
  </si>
  <si>
    <r>
      <t xml:space="preserve">Forklift [kN]         </t>
    </r>
    <r>
      <rPr>
        <b/>
        <sz val="8"/>
        <rFont val="Calibri"/>
        <family val="2"/>
        <scheme val="minor"/>
      </rPr>
      <t>(1)</t>
    </r>
  </si>
  <si>
    <r>
      <t xml:space="preserve">Truck [kN]            </t>
    </r>
    <r>
      <rPr>
        <b/>
        <sz val="8"/>
        <rFont val="Calibri"/>
        <family val="2"/>
        <scheme val="minor"/>
      </rPr>
      <t>(2)</t>
    </r>
  </si>
  <si>
    <r>
      <t xml:space="preserve">Shelves [kN]        </t>
    </r>
    <r>
      <rPr>
        <b/>
        <sz val="8"/>
        <rFont val="Calibri"/>
        <family val="2"/>
        <scheme val="minor"/>
      </rPr>
      <t>(3)</t>
    </r>
  </si>
  <si>
    <r>
      <rPr>
        <b/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Forklift</t>
    </r>
  </si>
  <si>
    <r>
      <rPr>
        <b/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 Truck</t>
    </r>
  </si>
  <si>
    <r>
      <rPr>
        <b/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 Shelves</t>
    </r>
  </si>
  <si>
    <t>ΔT = 5K is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</si>
</sst>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cm&quot;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5EB1A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719AD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0099FD"/>
      </left>
      <right/>
      <top style="medium">
        <color rgb="FF0099FD"/>
      </top>
      <bottom/>
      <diagonal/>
    </border>
    <border>
      <left/>
      <right/>
      <top style="medium">
        <color rgb="FF0099FD"/>
      </top>
      <bottom/>
      <diagonal/>
    </border>
    <border>
      <left/>
      <right style="medium">
        <color rgb="FF0099FD"/>
      </right>
      <top style="medium">
        <color rgb="FF0099FD"/>
      </top>
      <bottom/>
      <diagonal/>
    </border>
    <border>
      <left style="medium">
        <color rgb="FF0099FD"/>
      </left>
      <right/>
      <top/>
      <bottom/>
      <diagonal/>
    </border>
    <border>
      <left/>
      <right style="medium">
        <color rgb="FF0099FD"/>
      </right>
      <top/>
      <bottom/>
      <diagonal/>
    </border>
    <border>
      <left style="medium">
        <color rgb="FF0099FD"/>
      </left>
      <right/>
      <top/>
      <bottom style="medium">
        <color rgb="FF0099FD"/>
      </bottom>
      <diagonal/>
    </border>
    <border>
      <left/>
      <right/>
      <top/>
      <bottom style="medium">
        <color rgb="FF0099FD"/>
      </bottom>
      <diagonal/>
    </border>
    <border>
      <left/>
      <right style="medium">
        <color rgb="FF0099FD"/>
      </right>
      <top/>
      <bottom style="medium">
        <color rgb="FF0099F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/>
    <xf numFmtId="0" fontId="5" fillId="2" borderId="3" xfId="0" applyFont="1" applyFill="1" applyBorder="1" applyAlignment="1">
      <alignment vertical="center"/>
    </xf>
    <xf numFmtId="0" fontId="0" fillId="2" borderId="5" xfId="0" applyFill="1" applyBorder="1"/>
    <xf numFmtId="0" fontId="4" fillId="2" borderId="0" xfId="0" applyFont="1" applyFill="1"/>
    <xf numFmtId="0" fontId="0" fillId="2" borderId="7" xfId="0" applyFill="1" applyBorder="1"/>
    <xf numFmtId="0" fontId="9" fillId="2" borderId="0" xfId="0" applyFont="1" applyFill="1" applyBorder="1"/>
    <xf numFmtId="0" fontId="0" fillId="2" borderId="0" xfId="0" applyFill="1"/>
    <xf numFmtId="0" fontId="6" fillId="2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2" borderId="0" xfId="0" applyNumberFormat="1" applyFill="1" applyAlignment="1">
      <alignment horizontal="left"/>
    </xf>
    <xf numFmtId="0" fontId="0" fillId="2" borderId="0" xfId="0" applyFill="1" applyBorder="1" applyAlignment="1"/>
    <xf numFmtId="0" fontId="0" fillId="2" borderId="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11" fillId="2" borderId="0" xfId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top"/>
    </xf>
    <xf numFmtId="165" fontId="9" fillId="2" borderId="10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9" fillId="0" borderId="3" xfId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 wrapText="1"/>
    </xf>
    <xf numFmtId="164" fontId="10" fillId="3" borderId="16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left" vertical="center" wrapText="1"/>
    </xf>
    <xf numFmtId="164" fontId="4" fillId="6" borderId="15" xfId="0" applyNumberFormat="1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left" vertical="center"/>
    </xf>
    <xf numFmtId="164" fontId="10" fillId="6" borderId="16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 wrapText="1"/>
    </xf>
    <xf numFmtId="164" fontId="4" fillId="4" borderId="15" xfId="0" applyNumberFormat="1" applyFont="1" applyFill="1" applyBorder="1" applyAlignment="1">
      <alignment horizontal="left" vertical="center" wrapText="1"/>
    </xf>
    <xf numFmtId="164" fontId="10" fillId="4" borderId="0" xfId="0" applyNumberFormat="1" applyFont="1" applyFill="1" applyBorder="1" applyAlignment="1">
      <alignment horizontal="left" vertical="center" wrapText="1"/>
    </xf>
    <xf numFmtId="164" fontId="10" fillId="4" borderId="16" xfId="0" applyNumberFormat="1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center"/>
    </xf>
    <xf numFmtId="164" fontId="4" fillId="5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6600"/>
      <color rgb="FF15EB1A"/>
      <color rgb="FFF719AD"/>
      <color rgb="FF00CCFF"/>
      <color rgb="FF9E480E"/>
      <color rgb="FF0099FD"/>
      <color rgb="FF009DE0"/>
      <color rgb="FF0099FF"/>
      <color rgb="FF33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91326555977611E-2"/>
          <c:y val="0.10909090909090909"/>
          <c:w val="0.8895900493841995"/>
          <c:h val="0.746438830776080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'Load matrix'!$P$11</c:f>
              <c:strCache>
                <c:ptCount val="1"/>
                <c:pt idx="0">
                  <c:v>Forklift [kN]         (1)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xVal>
            <c:numRef>
              <c:f>'Load matrix'!$R$8:$V$8</c:f>
              <c:numCache>
                <c:formatCode>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250</c:v>
                </c:pt>
              </c:numCache>
            </c:numRef>
          </c:xVal>
          <c:yVal>
            <c:numRef>
              <c:f>'Load matrix'!$R$11:$V$11</c:f>
              <c:numCache>
                <c:formatCode>0.0</c:formatCod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35</c:v>
                </c:pt>
                <c:pt idx="4">
                  <c:v>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1A-42AB-B985-8A902A2DBFF3}"/>
            </c:ext>
          </c:extLst>
        </c:ser>
        <c:ser>
          <c:idx val="1"/>
          <c:order val="1"/>
          <c:tx>
            <c:strRef>
              <c:f>'Load matrix'!$P$14</c:f>
              <c:strCache>
                <c:ptCount val="1"/>
                <c:pt idx="0">
                  <c:v>Truck [kN]            (2)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'Load matrix'!$R$8:$V$8</c:f>
              <c:numCache>
                <c:formatCode>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250</c:v>
                </c:pt>
              </c:numCache>
            </c:numRef>
          </c:xVal>
          <c:yVal>
            <c:numRef>
              <c:f>'Load matrix'!$R$14:$V$14</c:f>
              <c:numCache>
                <c:formatCode>0.0</c:formatCode>
                <c:ptCount val="5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1A-42AB-B985-8A902A2DBFF3}"/>
            </c:ext>
          </c:extLst>
        </c:ser>
        <c:ser>
          <c:idx val="2"/>
          <c:order val="2"/>
          <c:tx>
            <c:strRef>
              <c:f>'Load matrix'!$P$17</c:f>
              <c:strCache>
                <c:ptCount val="1"/>
                <c:pt idx="0">
                  <c:v>Shelves [kN]        (3)</c:v>
                </c:pt>
              </c:strCache>
            </c:strRef>
          </c:tx>
          <c:spPr>
            <a:ln w="19050" cap="rnd">
              <a:solidFill>
                <a:srgbClr val="15EB1A"/>
              </a:solidFill>
              <a:round/>
            </a:ln>
            <a:effectLst/>
          </c:spPr>
          <c:marker>
            <c:symbol val="none"/>
          </c:marker>
          <c:xVal>
            <c:numRef>
              <c:f>'Load matrix'!$R$8:$V$8</c:f>
              <c:numCache>
                <c:formatCode>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250</c:v>
                </c:pt>
              </c:numCache>
            </c:numRef>
          </c:xVal>
          <c:yVal>
            <c:numRef>
              <c:f>'Load matrix'!$R$17:$V$17</c:f>
              <c:numCache>
                <c:formatCode>0.0</c:formatCode>
                <c:ptCount val="5"/>
                <c:pt idx="0">
                  <c:v>26</c:v>
                </c:pt>
                <c:pt idx="1">
                  <c:v>36</c:v>
                </c:pt>
                <c:pt idx="2">
                  <c:v>35</c:v>
                </c:pt>
                <c:pt idx="3">
                  <c:v>40.5</c:v>
                </c:pt>
                <c:pt idx="4">
                  <c:v>45.5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1A-42AB-B985-8A902A2DBFF3}"/>
            </c:ext>
          </c:extLst>
        </c:ser>
        <c:ser>
          <c:idx val="3"/>
          <c:order val="3"/>
          <c:tx>
            <c:strRef>
              <c:f>'Load matrix'!$P$20</c:f>
              <c:strCache>
                <c:ptCount val="1"/>
                <c:pt idx="0">
                  <c:v>Surface load [kN/m²]</c:v>
                </c:pt>
              </c:strCache>
            </c:strRef>
          </c:tx>
          <c:spPr>
            <a:ln w="19050" cap="rnd">
              <a:solidFill>
                <a:srgbClr val="F719AD"/>
              </a:solidFill>
              <a:round/>
            </a:ln>
            <a:effectLst/>
          </c:spPr>
          <c:marker>
            <c:symbol val="none"/>
          </c:marker>
          <c:xVal>
            <c:numRef>
              <c:f>'Load matrix'!$R$8:$V$8</c:f>
              <c:numCache>
                <c:formatCode>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250</c:v>
                </c:pt>
              </c:numCache>
            </c:numRef>
          </c:xVal>
          <c:yVal>
            <c:numRef>
              <c:f>'Load matrix'!$R$20:$V$20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40</c:v>
                </c:pt>
                <c:pt idx="3">
                  <c:v>60</c:v>
                </c:pt>
                <c:pt idx="4">
                  <c:v>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1A-42AB-B985-8A902A2DB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745600"/>
        <c:axId val="725359952"/>
      </c:scatterChart>
      <c:valAx>
        <c:axId val="546745600"/>
        <c:scaling>
          <c:orientation val="minMax"/>
          <c:max val="250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Slab thickness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5359952"/>
        <c:crosses val="autoZero"/>
        <c:crossBetween val="midCat"/>
      </c:valAx>
      <c:valAx>
        <c:axId val="7253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Max. load [kN]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674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ontecfiber.com" TargetMode="External"/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21</xdr:row>
      <xdr:rowOff>126852</xdr:rowOff>
    </xdr:from>
    <xdr:to>
      <xdr:col>22</xdr:col>
      <xdr:colOff>14652</xdr:colOff>
      <xdr:row>35</xdr:row>
      <xdr:rowOff>148827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44CC261D-E92D-464A-8457-31A5729C6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175790</xdr:colOff>
      <xdr:row>0</xdr:row>
      <xdr:rowOff>19707</xdr:rowOff>
    </xdr:from>
    <xdr:to>
      <xdr:col>22</xdr:col>
      <xdr:colOff>391329</xdr:colOff>
      <xdr:row>2</xdr:row>
      <xdr:rowOff>129504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5583" y="19707"/>
          <a:ext cx="1739539" cy="490797"/>
        </a:xfrm>
        <a:prstGeom prst="rect">
          <a:avLst/>
        </a:prstGeom>
      </xdr:spPr>
    </xdr:pic>
    <xdr:clientData/>
  </xdr:twoCellAnchor>
  <xdr:twoCellAnchor>
    <xdr:from>
      <xdr:col>1</xdr:col>
      <xdr:colOff>42986</xdr:colOff>
      <xdr:row>7</xdr:row>
      <xdr:rowOff>193946</xdr:rowOff>
    </xdr:from>
    <xdr:to>
      <xdr:col>1</xdr:col>
      <xdr:colOff>203407</xdr:colOff>
      <xdr:row>7</xdr:row>
      <xdr:rowOff>193946</xdr:rowOff>
    </xdr:to>
    <xdr:cxnSp macro="">
      <xdr:nvCxnSpPr>
        <xdr:cNvPr id="12" name="Gerader Verbinder 11"/>
        <xdr:cNvCxnSpPr/>
      </xdr:nvCxnSpPr>
      <xdr:spPr>
        <a:xfrm flipH="1">
          <a:off x="423986" y="1451246"/>
          <a:ext cx="160421" cy="0"/>
        </a:xfrm>
        <a:prstGeom prst="line">
          <a:avLst/>
        </a:prstGeom>
        <a:ln w="0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7</xdr:row>
      <xdr:rowOff>199292</xdr:rowOff>
    </xdr:from>
    <xdr:to>
      <xdr:col>1</xdr:col>
      <xdr:colOff>42986</xdr:colOff>
      <xdr:row>17</xdr:row>
      <xdr:rowOff>72444</xdr:rowOff>
    </xdr:to>
    <xdr:cxnSp macro="">
      <xdr:nvCxnSpPr>
        <xdr:cNvPr id="13" name="Gerader Verbinder 12"/>
        <xdr:cNvCxnSpPr/>
      </xdr:nvCxnSpPr>
      <xdr:spPr>
        <a:xfrm>
          <a:off x="423986" y="1456592"/>
          <a:ext cx="0" cy="1271129"/>
        </a:xfrm>
        <a:prstGeom prst="line">
          <a:avLst/>
        </a:prstGeom>
        <a:ln w="0">
          <a:head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11</xdr:row>
      <xdr:rowOff>76449</xdr:rowOff>
    </xdr:from>
    <xdr:to>
      <xdr:col>1</xdr:col>
      <xdr:colOff>203407</xdr:colOff>
      <xdr:row>11</xdr:row>
      <xdr:rowOff>76449</xdr:rowOff>
    </xdr:to>
    <xdr:cxnSp macro="">
      <xdr:nvCxnSpPr>
        <xdr:cNvPr id="14" name="Gerader Verbinder 13"/>
        <xdr:cNvCxnSpPr/>
      </xdr:nvCxnSpPr>
      <xdr:spPr>
        <a:xfrm flipH="1">
          <a:off x="320572" y="1839935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14</xdr:row>
      <xdr:rowOff>71436</xdr:rowOff>
    </xdr:from>
    <xdr:to>
      <xdr:col>1</xdr:col>
      <xdr:colOff>203407</xdr:colOff>
      <xdr:row>14</xdr:row>
      <xdr:rowOff>71436</xdr:rowOff>
    </xdr:to>
    <xdr:cxnSp macro="">
      <xdr:nvCxnSpPr>
        <xdr:cNvPr id="15" name="Gerader Verbinder 14"/>
        <xdr:cNvCxnSpPr/>
      </xdr:nvCxnSpPr>
      <xdr:spPr>
        <a:xfrm flipH="1">
          <a:off x="320572" y="2226807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42986</xdr:colOff>
      <xdr:row>17</xdr:row>
      <xdr:rowOff>71436</xdr:rowOff>
    </xdr:from>
    <xdr:to>
      <xdr:col>1</xdr:col>
      <xdr:colOff>203407</xdr:colOff>
      <xdr:row>17</xdr:row>
      <xdr:rowOff>71436</xdr:rowOff>
    </xdr:to>
    <xdr:cxnSp macro="">
      <xdr:nvCxnSpPr>
        <xdr:cNvPr id="16" name="Gerader Verbinder 15"/>
        <xdr:cNvCxnSpPr/>
      </xdr:nvCxnSpPr>
      <xdr:spPr>
        <a:xfrm flipH="1">
          <a:off x="320572" y="2618693"/>
          <a:ext cx="160421" cy="0"/>
        </a:xfrm>
        <a:prstGeom prst="line">
          <a:avLst/>
        </a:prstGeom>
        <a:ln w="0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37712</xdr:colOff>
      <xdr:row>50</xdr:row>
      <xdr:rowOff>135294</xdr:rowOff>
    </xdr:from>
    <xdr:to>
      <xdr:col>6</xdr:col>
      <xdr:colOff>81068</xdr:colOff>
      <xdr:row>52</xdr:row>
      <xdr:rowOff>32015</xdr:rowOff>
    </xdr:to>
    <xdr:sp macro="" textlink="">
      <xdr:nvSpPr>
        <xdr:cNvPr id="9" name="Abgerundetes Rechteck 8">
          <a:hlinkClick xmlns:r="http://schemas.openxmlformats.org/officeDocument/2006/relationships" r:id="rId3"/>
        </xdr:cNvPr>
        <xdr:cNvSpPr/>
      </xdr:nvSpPr>
      <xdr:spPr>
        <a:xfrm>
          <a:off x="1251469" y="8212494"/>
          <a:ext cx="1382299" cy="277721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 b="1">
              <a:solidFill>
                <a:sysClr val="windowText" lastClr="000000"/>
              </a:solidFill>
            </a:rPr>
            <a:t>E-Mail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ecfib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55"/>
  <sheetViews>
    <sheetView showGridLines="0" tabSelected="1" zoomScale="160" zoomScaleNormal="160" zoomScaleSheetLayoutView="100" workbookViewId="0">
      <selection activeCell="C12" sqref="C12:D12"/>
    </sheetView>
  </sheetViews>
  <sheetFormatPr baseColWidth="10" defaultRowHeight="15" x14ac:dyDescent="0.25"/>
  <cols>
    <col min="1" max="1" width="5.7109375" customWidth="1"/>
    <col min="2" max="2" width="3.5703125" customWidth="1"/>
    <col min="3" max="3" width="8.85546875" customWidth="1"/>
    <col min="4" max="4" width="12.42578125" customWidth="1"/>
    <col min="5" max="15" width="3.85546875" customWidth="1"/>
    <col min="16" max="16" width="5" customWidth="1"/>
    <col min="17" max="17" width="16" customWidth="1"/>
    <col min="22" max="22" width="11.42578125" customWidth="1"/>
    <col min="23" max="23" width="6.42578125" customWidth="1"/>
  </cols>
  <sheetData>
    <row r="3" spans="1:23" ht="15.75" thickBot="1" x14ac:dyDescent="0.3"/>
    <row r="4" spans="1:23" ht="9" customHeight="1" x14ac:dyDescent="0.25">
      <c r="A4" s="11"/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5"/>
      <c r="V4" s="5"/>
      <c r="W4" s="6"/>
    </row>
    <row r="5" spans="1:23" ht="15" customHeight="1" x14ac:dyDescent="0.25">
      <c r="A5" s="13"/>
      <c r="B5" s="7"/>
      <c r="C5" s="41" t="s">
        <v>45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7"/>
      <c r="U5" s="7"/>
      <c r="V5" s="7"/>
      <c r="W5" s="8"/>
    </row>
    <row r="6" spans="1:23" ht="13.5" customHeight="1" x14ac:dyDescent="0.25">
      <c r="A6" s="13"/>
      <c r="B6" s="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7"/>
      <c r="U6" s="7"/>
      <c r="V6" s="7"/>
      <c r="W6" s="8"/>
    </row>
    <row r="7" spans="1:23" ht="15.75" x14ac:dyDescent="0.25">
      <c r="A7" s="13"/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"/>
      <c r="Q7" s="7"/>
      <c r="R7" s="43" t="s">
        <v>54</v>
      </c>
      <c r="S7" s="43"/>
      <c r="T7" s="43"/>
      <c r="U7" s="43"/>
      <c r="V7" s="43"/>
      <c r="W7" s="8"/>
    </row>
    <row r="8" spans="1:23" ht="18.75" customHeight="1" x14ac:dyDescent="0.25">
      <c r="A8" s="13"/>
      <c r="B8" s="17"/>
      <c r="C8" s="54" t="s">
        <v>18</v>
      </c>
      <c r="D8" s="54"/>
      <c r="E8" s="54"/>
      <c r="F8" s="18"/>
      <c r="G8" s="18"/>
      <c r="H8" s="18"/>
      <c r="I8" s="18"/>
      <c r="J8" s="18"/>
      <c r="K8" s="18"/>
      <c r="L8" s="18"/>
      <c r="M8" s="18"/>
      <c r="N8" s="18"/>
      <c r="O8" s="18"/>
      <c r="P8" s="7"/>
      <c r="Q8" s="7"/>
      <c r="R8" s="36">
        <v>150</v>
      </c>
      <c r="S8" s="36">
        <v>180</v>
      </c>
      <c r="T8" s="36">
        <v>200</v>
      </c>
      <c r="U8" s="36">
        <v>220</v>
      </c>
      <c r="V8" s="36">
        <v>250</v>
      </c>
      <c r="W8" s="8"/>
    </row>
    <row r="9" spans="1:23" ht="9.9499999999999993" customHeight="1" x14ac:dyDescent="0.25">
      <c r="A9" s="13"/>
      <c r="B9" s="17"/>
      <c r="C9" s="54"/>
      <c r="D9" s="54"/>
      <c r="E9" s="54"/>
      <c r="F9" s="18"/>
      <c r="G9" s="18"/>
      <c r="H9" s="18"/>
      <c r="I9" s="18"/>
      <c r="J9" s="18"/>
      <c r="K9" s="18"/>
      <c r="L9" s="18"/>
      <c r="M9" s="18"/>
      <c r="N9" s="18"/>
      <c r="O9" s="18"/>
      <c r="P9" s="7"/>
      <c r="Q9" s="7"/>
      <c r="R9" s="37" t="s">
        <v>41</v>
      </c>
      <c r="S9" s="37" t="s">
        <v>42</v>
      </c>
      <c r="T9" s="37" t="s">
        <v>43</v>
      </c>
      <c r="U9" s="37" t="s">
        <v>43</v>
      </c>
      <c r="V9" s="37" t="s">
        <v>43</v>
      </c>
      <c r="W9" s="8"/>
    </row>
    <row r="10" spans="1:23" ht="7.5" customHeight="1" x14ac:dyDescent="0.25">
      <c r="A10" s="13"/>
      <c r="B10" s="7"/>
      <c r="C10" s="17"/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2"/>
      <c r="Q10" s="42"/>
      <c r="R10" s="16"/>
      <c r="S10" s="16"/>
      <c r="T10" s="16"/>
      <c r="U10" s="16"/>
      <c r="V10" s="16"/>
      <c r="W10" s="8"/>
    </row>
    <row r="11" spans="1:23" ht="12.95" customHeight="1" x14ac:dyDescent="0.25">
      <c r="A11" s="13"/>
      <c r="B11" s="17"/>
      <c r="C11" s="14" t="s">
        <v>44</v>
      </c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5" t="s">
        <v>56</v>
      </c>
      <c r="Q11" s="56"/>
      <c r="R11" s="39">
        <f>VLOOKUP(C15,Datenpool!J25:K28,2,0)</f>
        <v>24</v>
      </c>
      <c r="S11" s="39">
        <f>VLOOKUP(C15,Datenpool!J29:K32,2,0)</f>
        <v>28</v>
      </c>
      <c r="T11" s="39">
        <f>VLOOKUP(C15,Datenpool!J33:K36,2,0)</f>
        <v>30</v>
      </c>
      <c r="U11" s="39">
        <f>VLOOKUP(C15,Datenpool!J37:K40,2,0)</f>
        <v>35</v>
      </c>
      <c r="V11" s="39">
        <f>VLOOKUP(C15,Datenpool!J41:K44,2,0)</f>
        <v>51</v>
      </c>
      <c r="W11" s="8"/>
    </row>
    <row r="12" spans="1:23" ht="12" customHeight="1" x14ac:dyDescent="0.25">
      <c r="A12" s="13"/>
      <c r="B12" s="17"/>
      <c r="C12" s="44" t="s">
        <v>11</v>
      </c>
      <c r="D12" s="4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7" t="s">
        <v>35</v>
      </c>
      <c r="Q12" s="58"/>
      <c r="R12" s="40"/>
      <c r="S12" s="40"/>
      <c r="T12" s="40"/>
      <c r="U12" s="40"/>
      <c r="V12" s="40"/>
      <c r="W12" s="8"/>
    </row>
    <row r="13" spans="1:23" ht="6" customHeight="1" x14ac:dyDescent="0.25">
      <c r="A13" s="13"/>
      <c r="B13" s="17"/>
      <c r="C13" s="7"/>
      <c r="D13" s="1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6"/>
      <c r="Q13" s="46"/>
      <c r="R13" s="16"/>
      <c r="S13" s="16"/>
      <c r="T13" s="16"/>
      <c r="U13" s="16"/>
      <c r="V13" s="16"/>
      <c r="W13" s="8"/>
    </row>
    <row r="14" spans="1:23" ht="12.95" customHeight="1" x14ac:dyDescent="0.25">
      <c r="A14" s="13"/>
      <c r="B14" s="17"/>
      <c r="C14" s="14" t="s">
        <v>23</v>
      </c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9" t="s">
        <v>57</v>
      </c>
      <c r="Q14" s="60"/>
      <c r="R14" s="39">
        <f>VLOOKUP(C15,Datenpool!J25:L28,3,0)</f>
        <v>45</v>
      </c>
      <c r="S14" s="39">
        <f>VLOOKUP(C15,Datenpool!J29:L32,3,0)</f>
        <v>50</v>
      </c>
      <c r="T14" s="39">
        <f>VLOOKUP(C15,Datenpool!J33:L36,3,0)</f>
        <v>55</v>
      </c>
      <c r="U14" s="39">
        <f>VLOOKUP(C15,Datenpool!J37:L40,3,0)</f>
        <v>60</v>
      </c>
      <c r="V14" s="39">
        <f>VLOOKUP(C15,Datenpool!J41:L44,3,0)</f>
        <v>65</v>
      </c>
      <c r="W14" s="8"/>
    </row>
    <row r="15" spans="1:23" ht="12" customHeight="1" x14ac:dyDescent="0.25">
      <c r="A15" s="13"/>
      <c r="B15" s="17"/>
      <c r="C15" s="44" t="s">
        <v>13</v>
      </c>
      <c r="D15" s="4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1" t="s">
        <v>35</v>
      </c>
      <c r="Q15" s="62"/>
      <c r="R15" s="40"/>
      <c r="S15" s="40"/>
      <c r="T15" s="40"/>
      <c r="U15" s="40"/>
      <c r="V15" s="40"/>
      <c r="W15" s="8"/>
    </row>
    <row r="16" spans="1:23" ht="6" customHeight="1" x14ac:dyDescent="0.25">
      <c r="A16" s="13"/>
      <c r="B16" s="1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6"/>
      <c r="Q16" s="46"/>
      <c r="R16" s="16"/>
      <c r="S16" s="16"/>
      <c r="T16" s="16"/>
      <c r="U16" s="16"/>
      <c r="V16" s="16"/>
      <c r="W16" s="8"/>
    </row>
    <row r="17" spans="1:23" ht="12.95" customHeight="1" x14ac:dyDescent="0.25">
      <c r="A17" s="13"/>
      <c r="B17" s="17"/>
      <c r="C17" s="14" t="s">
        <v>25</v>
      </c>
      <c r="D17" s="1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0" t="s">
        <v>58</v>
      </c>
      <c r="Q17" s="51"/>
      <c r="R17" s="39">
        <f>VLOOKUP(C15,Datenpool!J25:M28,4,0)</f>
        <v>26</v>
      </c>
      <c r="S17" s="39">
        <f>VLOOKUP(C15,Datenpool!J29:M32,4,0)</f>
        <v>36</v>
      </c>
      <c r="T17" s="39">
        <f>VLOOKUP(C15,Datenpool!J33:M36,4,0)</f>
        <v>35</v>
      </c>
      <c r="U17" s="39">
        <f>VLOOKUP(C15,Datenpool!J37:M40,4,0)</f>
        <v>40.5</v>
      </c>
      <c r="V17" s="39">
        <f>VLOOKUP(C15,Datenpool!J41:M44,4,0)</f>
        <v>45.5</v>
      </c>
      <c r="W17" s="8"/>
    </row>
    <row r="18" spans="1:23" ht="12" customHeight="1" x14ac:dyDescent="0.25">
      <c r="A18" s="13"/>
      <c r="B18" s="17"/>
      <c r="C18" s="44" t="s">
        <v>22</v>
      </c>
      <c r="D18" s="4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52" t="s">
        <v>36</v>
      </c>
      <c r="Q18" s="53"/>
      <c r="R18" s="40"/>
      <c r="S18" s="40"/>
      <c r="T18" s="40"/>
      <c r="U18" s="40"/>
      <c r="V18" s="40"/>
      <c r="W18" s="8"/>
    </row>
    <row r="19" spans="1:23" ht="6" customHeight="1" x14ac:dyDescent="0.25">
      <c r="A19" s="13"/>
      <c r="B19" s="1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6"/>
      <c r="Q19" s="46"/>
      <c r="R19" s="16"/>
      <c r="S19" s="16"/>
      <c r="T19" s="16"/>
      <c r="U19" s="16"/>
      <c r="V19" s="16"/>
      <c r="W19" s="8"/>
    </row>
    <row r="20" spans="1:23" ht="12.95" customHeight="1" x14ac:dyDescent="0.25">
      <c r="A20" s="13"/>
      <c r="B20" s="17"/>
      <c r="C20" s="17" t="s">
        <v>26</v>
      </c>
      <c r="D20" s="20">
        <f>VLOOKUP(C18,Datenpool!J3:K6,2,0)</f>
        <v>0.36199999999999999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3" t="s">
        <v>17</v>
      </c>
      <c r="Q20" s="63"/>
      <c r="R20" s="39">
        <f>VLOOKUP(C15,Datenpool!J25:N28,5,0)</f>
        <v>35</v>
      </c>
      <c r="S20" s="39">
        <f>VLOOKUP(C15,Datenpool!J29:N32,5,0)</f>
        <v>35</v>
      </c>
      <c r="T20" s="39">
        <f>VLOOKUP(C15,Datenpool!J33:N36,5,0)</f>
        <v>40</v>
      </c>
      <c r="U20" s="39">
        <f>VLOOKUP(C15,Datenpool!J37:N40,5,0)</f>
        <v>60</v>
      </c>
      <c r="V20" s="39">
        <f>VLOOKUP(C15,Datenpool!J41:N44,5,0)</f>
        <v>78</v>
      </c>
      <c r="W20" s="8"/>
    </row>
    <row r="21" spans="1:23" ht="12" customHeight="1" x14ac:dyDescent="0.25">
      <c r="A21" s="13"/>
      <c r="B21" s="17"/>
      <c r="C21" s="7" t="s">
        <v>27</v>
      </c>
      <c r="D21" s="7" t="str">
        <f>VLOOKUP(C18,Datenpool!J3:L6,3,0)</f>
        <v>0.100 N/mm³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64"/>
      <c r="Q21" s="64"/>
      <c r="R21" s="40"/>
      <c r="S21" s="40"/>
      <c r="T21" s="40"/>
      <c r="U21" s="40"/>
      <c r="V21" s="40"/>
      <c r="W21" s="8"/>
    </row>
    <row r="22" spans="1:23" x14ac:dyDescent="0.25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</row>
    <row r="23" spans="1:23" x14ac:dyDescent="0.25">
      <c r="A23" s="13"/>
      <c r="B23" s="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8"/>
    </row>
    <row r="24" spans="1:23" x14ac:dyDescent="0.25">
      <c r="A24" s="13"/>
      <c r="B24" s="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8"/>
    </row>
    <row r="25" spans="1:23" x14ac:dyDescent="0.25">
      <c r="A25" s="13"/>
      <c r="B25" s="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8"/>
    </row>
    <row r="26" spans="1:23" x14ac:dyDescent="0.25">
      <c r="A26" s="13"/>
      <c r="B26" s="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8"/>
    </row>
    <row r="27" spans="1:23" x14ac:dyDescent="0.25">
      <c r="A27" s="13"/>
      <c r="B27" s="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8"/>
    </row>
    <row r="28" spans="1:23" x14ac:dyDescent="0.25">
      <c r="A28" s="13"/>
      <c r="B28" s="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8"/>
    </row>
    <row r="29" spans="1:23" x14ac:dyDescent="0.25">
      <c r="A29" s="13"/>
      <c r="B29" s="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8"/>
    </row>
    <row r="30" spans="1:23" x14ac:dyDescent="0.25">
      <c r="A30" s="13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8"/>
    </row>
    <row r="31" spans="1:23" x14ac:dyDescent="0.25">
      <c r="A31" s="13"/>
      <c r="B31" s="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8"/>
    </row>
    <row r="32" spans="1:23" x14ac:dyDescent="0.25">
      <c r="A32" s="13"/>
      <c r="B32" s="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8"/>
    </row>
    <row r="33" spans="1:25" x14ac:dyDescent="0.25">
      <c r="A33" s="13"/>
      <c r="B33" s="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8"/>
    </row>
    <row r="34" spans="1:25" x14ac:dyDescent="0.25">
      <c r="A34" s="13"/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8"/>
    </row>
    <row r="35" spans="1:25" x14ac:dyDescent="0.25">
      <c r="A35" s="13"/>
      <c r="B35" s="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8"/>
      <c r="Y35" s="27"/>
    </row>
    <row r="36" spans="1:25" s="27" customFormat="1" ht="15" customHeight="1" x14ac:dyDescent="0.25">
      <c r="A36" s="2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6"/>
    </row>
    <row r="37" spans="1:25" s="27" customFormat="1" ht="8.1" customHeight="1" x14ac:dyDescent="0.25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6"/>
    </row>
    <row r="38" spans="1:25" s="27" customFormat="1" ht="5.0999999999999996" customHeight="1" x14ac:dyDescent="0.2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6"/>
    </row>
    <row r="39" spans="1:25" s="27" customFormat="1" ht="15.75" x14ac:dyDescent="0.25">
      <c r="A39" s="22"/>
      <c r="B39" s="33" t="s">
        <v>38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26"/>
    </row>
    <row r="40" spans="1:25" s="27" customFormat="1" ht="5.0999999999999996" customHeight="1" x14ac:dyDescent="0.25">
      <c r="A40" s="22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26"/>
    </row>
    <row r="41" spans="1:25" s="27" customFormat="1" x14ac:dyDescent="0.25">
      <c r="A41" s="22"/>
      <c r="B41" s="34" t="s">
        <v>53</v>
      </c>
      <c r="C41" s="38"/>
      <c r="D41" s="3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26"/>
    </row>
    <row r="42" spans="1:25" s="27" customFormat="1" x14ac:dyDescent="0.25">
      <c r="A42" s="22"/>
      <c r="B42" s="34" t="s">
        <v>50</v>
      </c>
      <c r="C42" s="38"/>
      <c r="D42" s="3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30"/>
      <c r="W42" s="26"/>
    </row>
    <row r="43" spans="1:25" s="27" customFormat="1" ht="5.0999999999999996" customHeight="1" x14ac:dyDescent="0.25">
      <c r="A43" s="22"/>
      <c r="B43" s="28"/>
      <c r="C43" s="38"/>
      <c r="D43" s="3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26"/>
    </row>
    <row r="44" spans="1:25" s="27" customFormat="1" x14ac:dyDescent="0.25">
      <c r="A44" s="22"/>
      <c r="B44" s="34" t="s">
        <v>37</v>
      </c>
      <c r="C44" s="29"/>
      <c r="D44" s="29" t="s">
        <v>46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26"/>
    </row>
    <row r="45" spans="1:25" s="27" customFormat="1" x14ac:dyDescent="0.25">
      <c r="A45" s="22"/>
      <c r="B45" s="34" t="s">
        <v>59</v>
      </c>
      <c r="C45" s="29"/>
      <c r="D45" s="29" t="s">
        <v>51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26"/>
    </row>
    <row r="46" spans="1:25" s="27" customFormat="1" ht="15" customHeight="1" x14ac:dyDescent="0.25">
      <c r="A46" s="22"/>
      <c r="B46" s="34"/>
      <c r="C46" s="29"/>
      <c r="D46" s="29" t="s">
        <v>52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30"/>
      <c r="W46" s="26"/>
    </row>
    <row r="47" spans="1:25" s="27" customFormat="1" ht="15" customHeight="1" x14ac:dyDescent="0.25">
      <c r="A47" s="22"/>
      <c r="B47" s="34" t="s">
        <v>60</v>
      </c>
      <c r="C47" s="29"/>
      <c r="D47" s="29" t="s">
        <v>47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6"/>
    </row>
    <row r="48" spans="1:25" s="27" customFormat="1" x14ac:dyDescent="0.25">
      <c r="A48" s="22"/>
      <c r="B48" s="34" t="s">
        <v>61</v>
      </c>
      <c r="C48" s="29"/>
      <c r="D48" s="29" t="s">
        <v>48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26"/>
    </row>
    <row r="49" spans="1:23" s="27" customFormat="1" ht="15" customHeight="1" x14ac:dyDescent="0.25">
      <c r="A49" s="22"/>
      <c r="B49" s="28"/>
      <c r="C49" s="29"/>
      <c r="D49" s="29" t="s">
        <v>39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26"/>
    </row>
    <row r="50" spans="1:23" s="27" customFormat="1" ht="15" customHeight="1" x14ac:dyDescent="0.25">
      <c r="A50" s="22"/>
      <c r="B50" s="34" t="s">
        <v>55</v>
      </c>
      <c r="C50" s="29"/>
      <c r="D50" s="65" t="s">
        <v>62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26"/>
    </row>
    <row r="51" spans="1:23" s="27" customFormat="1" ht="15" customHeight="1" x14ac:dyDescent="0.25">
      <c r="A51" s="22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26"/>
    </row>
    <row r="52" spans="1:23" s="27" customFormat="1" x14ac:dyDescent="0.25">
      <c r="A52" s="22"/>
      <c r="B52" s="28" t="s">
        <v>40</v>
      </c>
      <c r="C52" s="29"/>
      <c r="D52" s="3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26"/>
    </row>
    <row r="53" spans="1:23" s="27" customFormat="1" ht="8.1" customHeight="1" x14ac:dyDescent="0.15">
      <c r="A53" s="22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47" t="s">
        <v>49</v>
      </c>
      <c r="V53" s="48"/>
      <c r="W53" s="26"/>
    </row>
    <row r="54" spans="1:23" ht="15.75" thickBot="1" x14ac:dyDescent="0.3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0"/>
    </row>
    <row r="55" spans="1:23" x14ac:dyDescent="0.25">
      <c r="U55" s="49" t="s">
        <v>24</v>
      </c>
      <c r="V55" s="49"/>
      <c r="W55" s="49"/>
    </row>
  </sheetData>
  <sheetProtection algorithmName="SHA-512" hashValue="bqZ0z20obiT9R5KzxF0U74WMMd/x5MJt4+J+cKdLgpEKrvD+4ebhcsqt1qjTOHtoUrfni5rBzsZF9KAIfH5u+A==" saltValue="E14JARGNpzZIBkXWdl6tDw==" spinCount="100000" sheet="1" objects="1" selectLockedCells="1"/>
  <mergeCells count="39">
    <mergeCell ref="U53:V53"/>
    <mergeCell ref="U55:W55"/>
    <mergeCell ref="P17:Q17"/>
    <mergeCell ref="P18:Q18"/>
    <mergeCell ref="C8:E9"/>
    <mergeCell ref="C15:D15"/>
    <mergeCell ref="P11:Q11"/>
    <mergeCell ref="P12:Q12"/>
    <mergeCell ref="P14:Q14"/>
    <mergeCell ref="P15:Q15"/>
    <mergeCell ref="P19:Q19"/>
    <mergeCell ref="P20:Q21"/>
    <mergeCell ref="V14:V15"/>
    <mergeCell ref="R17:R18"/>
    <mergeCell ref="S17:S18"/>
    <mergeCell ref="T17:T18"/>
    <mergeCell ref="C5:S6"/>
    <mergeCell ref="P10:Q10"/>
    <mergeCell ref="R7:V7"/>
    <mergeCell ref="C12:D12"/>
    <mergeCell ref="C18:D18"/>
    <mergeCell ref="P13:Q13"/>
    <mergeCell ref="P16:Q16"/>
    <mergeCell ref="R11:R12"/>
    <mergeCell ref="S11:S12"/>
    <mergeCell ref="T11:T12"/>
    <mergeCell ref="U11:U12"/>
    <mergeCell ref="V11:V12"/>
    <mergeCell ref="R14:R15"/>
    <mergeCell ref="S14:S15"/>
    <mergeCell ref="T14:T15"/>
    <mergeCell ref="U14:U15"/>
    <mergeCell ref="V17:V18"/>
    <mergeCell ref="R20:R21"/>
    <mergeCell ref="S20:S21"/>
    <mergeCell ref="T20:T21"/>
    <mergeCell ref="U20:U21"/>
    <mergeCell ref="V20:V21"/>
    <mergeCell ref="U17:U18"/>
  </mergeCells>
  <hyperlinks>
    <hyperlink ref="U55" r:id="rId1"/>
  </hyperlinks>
  <printOptions horizontalCentered="1" verticalCentered="1"/>
  <pageMargins left="0.39370078740157483" right="0.39370078740157483" top="0.39370078740157483" bottom="0.39370078740157483" header="0" footer="0"/>
  <pageSetup paperSize="9" scale="7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Datenpool!$B$2:$B$3</xm:f>
          </x14:formula1>
          <xm:sqref>C12</xm:sqref>
        </x14:dataValidation>
        <x14:dataValidation type="list" allowBlank="1" showErrorMessage="1" promptTitle="Dosierung">
          <x14:formula1>
            <xm:f>Datenpool!$V$16:$V$20</xm:f>
          </x14:formula1>
          <xm:sqref>C15</xm:sqref>
        </x14:dataValidation>
        <x14:dataValidation type="list" allowBlank="1" showInputMessage="1" showErrorMessage="1">
          <x14:formula1>
            <xm:f>Datenpool!$J$3:$J$6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8"/>
  <sheetViews>
    <sheetView zoomScale="85" zoomScaleNormal="85" workbookViewId="0">
      <selection activeCell="N13" sqref="N13"/>
    </sheetView>
  </sheetViews>
  <sheetFormatPr baseColWidth="10" defaultRowHeight="15" x14ac:dyDescent="0.25"/>
  <cols>
    <col min="3" max="3" width="12.85546875" bestFit="1" customWidth="1"/>
    <col min="10" max="10" width="12.85546875" bestFit="1" customWidth="1"/>
    <col min="11" max="11" width="12.7109375" bestFit="1" customWidth="1"/>
    <col min="17" max="17" width="16.7109375" bestFit="1" customWidth="1"/>
    <col min="18" max="18" width="12.5703125" bestFit="1" customWidth="1"/>
  </cols>
  <sheetData>
    <row r="2" spans="1:22" x14ac:dyDescent="0.25">
      <c r="B2" t="s">
        <v>11</v>
      </c>
      <c r="E2" t="s">
        <v>4</v>
      </c>
      <c r="J2" t="s">
        <v>28</v>
      </c>
      <c r="K2" t="s">
        <v>29</v>
      </c>
      <c r="L2" t="s">
        <v>30</v>
      </c>
    </row>
    <row r="3" spans="1:22" x14ac:dyDescent="0.25">
      <c r="B3" t="s">
        <v>7</v>
      </c>
      <c r="E3" t="s">
        <v>8</v>
      </c>
      <c r="J3" t="s">
        <v>19</v>
      </c>
      <c r="K3" s="19">
        <v>0.08</v>
      </c>
      <c r="L3" t="s">
        <v>31</v>
      </c>
    </row>
    <row r="4" spans="1:22" x14ac:dyDescent="0.25">
      <c r="E4" t="s">
        <v>9</v>
      </c>
      <c r="J4" t="s">
        <v>20</v>
      </c>
      <c r="K4" s="19">
        <v>0.17849999999999999</v>
      </c>
      <c r="L4" t="s">
        <v>32</v>
      </c>
    </row>
    <row r="5" spans="1:22" x14ac:dyDescent="0.25">
      <c r="E5" t="s">
        <v>10</v>
      </c>
      <c r="J5" t="s">
        <v>21</v>
      </c>
      <c r="K5" s="19">
        <v>0.27200000000000002</v>
      </c>
      <c r="L5" t="s">
        <v>33</v>
      </c>
    </row>
    <row r="6" spans="1:22" x14ac:dyDescent="0.25">
      <c r="J6" t="s">
        <v>22</v>
      </c>
      <c r="K6" s="19">
        <v>0.36199999999999999</v>
      </c>
      <c r="L6" t="s">
        <v>34</v>
      </c>
    </row>
    <row r="13" spans="1:22" x14ac:dyDescent="0.25">
      <c r="A13" t="s">
        <v>6</v>
      </c>
    </row>
    <row r="15" spans="1:22" x14ac:dyDescent="0.25">
      <c r="C15" t="s">
        <v>5</v>
      </c>
      <c r="D15" t="s">
        <v>0</v>
      </c>
      <c r="E15" t="s">
        <v>1</v>
      </c>
      <c r="F15" t="s">
        <v>2</v>
      </c>
      <c r="G15" t="s">
        <v>3</v>
      </c>
    </row>
    <row r="16" spans="1:22" x14ac:dyDescent="0.25">
      <c r="A16" t="s">
        <v>4</v>
      </c>
      <c r="B16" t="s">
        <v>19</v>
      </c>
      <c r="C16" s="1">
        <v>15</v>
      </c>
      <c r="D16">
        <v>17</v>
      </c>
      <c r="E16">
        <v>45</v>
      </c>
      <c r="F16">
        <v>18</v>
      </c>
      <c r="G16">
        <v>20</v>
      </c>
      <c r="S16" t="s">
        <v>7</v>
      </c>
      <c r="T16" t="s">
        <v>12</v>
      </c>
      <c r="V16" t="str">
        <f>VLOOKUP('Load matrix'!C12,Datenpool!S16:T17,2,0)</f>
        <v>HG 1.0 kg/m³</v>
      </c>
    </row>
    <row r="17" spans="2:22" x14ac:dyDescent="0.25">
      <c r="B17" t="s">
        <v>20</v>
      </c>
      <c r="C17" s="1">
        <v>15</v>
      </c>
      <c r="D17">
        <v>20</v>
      </c>
      <c r="E17">
        <v>45</v>
      </c>
      <c r="F17">
        <v>20</v>
      </c>
      <c r="G17">
        <v>25</v>
      </c>
      <c r="S17" t="s">
        <v>11</v>
      </c>
      <c r="T17" t="s">
        <v>13</v>
      </c>
      <c r="V17" t="str">
        <f>VLOOKUP('Load matrix'!C12,Datenpool!S19:T20,2,0)</f>
        <v>-</v>
      </c>
    </row>
    <row r="18" spans="2:22" x14ac:dyDescent="0.25">
      <c r="B18" t="s">
        <v>21</v>
      </c>
      <c r="C18" s="1">
        <v>15</v>
      </c>
      <c r="D18">
        <v>22</v>
      </c>
      <c r="E18">
        <v>45</v>
      </c>
      <c r="F18">
        <v>24</v>
      </c>
      <c r="G18">
        <v>30</v>
      </c>
      <c r="V18" t="str">
        <f>VLOOKUP('Load matrix'!C12,Datenpool!S22:T23,2,0)</f>
        <v>-</v>
      </c>
    </row>
    <row r="19" spans="2:22" x14ac:dyDescent="0.25">
      <c r="B19" t="s">
        <v>22</v>
      </c>
      <c r="C19" s="1">
        <v>15</v>
      </c>
      <c r="D19">
        <v>24</v>
      </c>
      <c r="E19">
        <v>45</v>
      </c>
      <c r="F19">
        <v>26</v>
      </c>
      <c r="G19">
        <v>35</v>
      </c>
      <c r="S19" t="s">
        <v>7</v>
      </c>
      <c r="T19" t="s">
        <v>14</v>
      </c>
      <c r="V19" t="str">
        <f>VLOOKUP('Load matrix'!C12,Datenpool!S25:T26,2,0)</f>
        <v>-</v>
      </c>
    </row>
    <row r="20" spans="2:22" x14ac:dyDescent="0.25">
      <c r="B20" t="s">
        <v>19</v>
      </c>
      <c r="C20" s="1">
        <v>18</v>
      </c>
      <c r="D20">
        <v>22</v>
      </c>
      <c r="E20">
        <v>50</v>
      </c>
      <c r="F20">
        <v>31.5</v>
      </c>
      <c r="G20">
        <v>21</v>
      </c>
      <c r="S20" t="s">
        <v>11</v>
      </c>
      <c r="T20" t="s">
        <v>12</v>
      </c>
    </row>
    <row r="21" spans="2:22" x14ac:dyDescent="0.25">
      <c r="B21" t="s">
        <v>20</v>
      </c>
      <c r="C21" s="1">
        <v>18</v>
      </c>
      <c r="D21">
        <v>25</v>
      </c>
      <c r="E21">
        <v>50</v>
      </c>
      <c r="F21">
        <v>33</v>
      </c>
      <c r="G21">
        <v>25</v>
      </c>
    </row>
    <row r="22" spans="2:22" x14ac:dyDescent="0.25">
      <c r="B22" t="s">
        <v>21</v>
      </c>
      <c r="C22" s="1">
        <v>18</v>
      </c>
      <c r="D22">
        <v>26</v>
      </c>
      <c r="E22">
        <v>50</v>
      </c>
      <c r="F22">
        <v>34.5</v>
      </c>
      <c r="G22">
        <v>30</v>
      </c>
      <c r="S22" t="s">
        <v>7</v>
      </c>
      <c r="T22" t="s">
        <v>16</v>
      </c>
    </row>
    <row r="23" spans="2:22" x14ac:dyDescent="0.25">
      <c r="B23" t="s">
        <v>22</v>
      </c>
      <c r="C23" s="1">
        <v>18</v>
      </c>
      <c r="D23">
        <v>28</v>
      </c>
      <c r="E23">
        <v>50</v>
      </c>
      <c r="F23">
        <v>36</v>
      </c>
      <c r="G23">
        <v>35</v>
      </c>
      <c r="S23" t="s">
        <v>11</v>
      </c>
      <c r="T23" t="s">
        <v>12</v>
      </c>
    </row>
    <row r="24" spans="2:22" x14ac:dyDescent="0.25">
      <c r="B24" t="s">
        <v>19</v>
      </c>
      <c r="C24" s="1">
        <v>20</v>
      </c>
      <c r="D24">
        <v>25</v>
      </c>
      <c r="E24">
        <v>55</v>
      </c>
      <c r="F24">
        <v>31</v>
      </c>
      <c r="G24">
        <v>23</v>
      </c>
      <c r="K24" s="2" t="s">
        <v>0</v>
      </c>
      <c r="L24" s="2" t="s">
        <v>1</v>
      </c>
      <c r="M24" s="2" t="s">
        <v>2</v>
      </c>
      <c r="N24" s="2" t="s">
        <v>3</v>
      </c>
    </row>
    <row r="25" spans="2:22" x14ac:dyDescent="0.25">
      <c r="B25" t="s">
        <v>20</v>
      </c>
      <c r="C25" s="1">
        <v>20</v>
      </c>
      <c r="D25">
        <v>27</v>
      </c>
      <c r="E25">
        <v>55</v>
      </c>
      <c r="F25">
        <v>33</v>
      </c>
      <c r="G25">
        <v>28</v>
      </c>
      <c r="I25" s="3">
        <v>15</v>
      </c>
      <c r="J25" t="s">
        <v>13</v>
      </c>
      <c r="K25">
        <f>VLOOKUP('Load matrix'!C18,Datenpool!B16:D19,3,0)</f>
        <v>24</v>
      </c>
      <c r="L25">
        <f>VLOOKUP('Load matrix'!C18,Datenpool!B16:E19,4,0)</f>
        <v>45</v>
      </c>
      <c r="M25">
        <f>VLOOKUP('Load matrix'!C18,Datenpool!B16:F19,5,0)</f>
        <v>26</v>
      </c>
      <c r="N25">
        <f>VLOOKUP('Load matrix'!C18,Datenpool!B16:G19,6,0)</f>
        <v>35</v>
      </c>
      <c r="S25" t="s">
        <v>7</v>
      </c>
      <c r="T25" t="s">
        <v>15</v>
      </c>
    </row>
    <row r="26" spans="2:22" x14ac:dyDescent="0.25">
      <c r="B26" t="s">
        <v>21</v>
      </c>
      <c r="C26" s="1">
        <v>20</v>
      </c>
      <c r="D26">
        <v>28</v>
      </c>
      <c r="E26">
        <v>55</v>
      </c>
      <c r="F26">
        <v>34</v>
      </c>
      <c r="G26">
        <v>35</v>
      </c>
      <c r="I26" s="3">
        <v>15</v>
      </c>
      <c r="J26" t="s">
        <v>14</v>
      </c>
      <c r="K26">
        <f>VLOOKUP('Load matrix'!C18,Datenpool!B39:D42,3,0)</f>
        <v>24</v>
      </c>
      <c r="L26">
        <f>VLOOKUP('Load matrix'!C18,Datenpool!B39:E42,4,0)</f>
        <v>50</v>
      </c>
      <c r="M26">
        <f>VLOOKUP('Load matrix'!C18,Datenpool!B39:F42,5,0)</f>
        <v>29.5</v>
      </c>
      <c r="N26">
        <f>VLOOKUP('Load matrix'!C18,Datenpool!B39:G42,6,0)</f>
        <v>35</v>
      </c>
      <c r="S26" t="s">
        <v>11</v>
      </c>
      <c r="T26" t="s">
        <v>12</v>
      </c>
    </row>
    <row r="27" spans="2:22" x14ac:dyDescent="0.25">
      <c r="B27" t="s">
        <v>22</v>
      </c>
      <c r="C27" s="1">
        <v>20</v>
      </c>
      <c r="D27">
        <v>30</v>
      </c>
      <c r="E27">
        <v>55</v>
      </c>
      <c r="F27">
        <v>35</v>
      </c>
      <c r="G27">
        <v>40</v>
      </c>
      <c r="I27" s="3">
        <v>15</v>
      </c>
      <c r="J27" t="s">
        <v>16</v>
      </c>
      <c r="K27">
        <f>VLOOKUP('Load matrix'!C18,Datenpool!B59:D62,3,0)</f>
        <v>26</v>
      </c>
      <c r="L27">
        <f>VLOOKUP('Load matrix'!C18,Datenpool!B59:E62,4,0)</f>
        <v>50</v>
      </c>
      <c r="M27">
        <f>VLOOKUP('Load matrix'!C18,Datenpool!B59:F62,5,0)</f>
        <v>32</v>
      </c>
      <c r="N27">
        <f>VLOOKUP('Load matrix'!C18,Datenpool!B59:G62,6,0)</f>
        <v>35</v>
      </c>
    </row>
    <row r="28" spans="2:22" x14ac:dyDescent="0.25">
      <c r="B28" t="s">
        <v>19</v>
      </c>
      <c r="C28" s="1">
        <v>22</v>
      </c>
      <c r="D28">
        <v>29</v>
      </c>
      <c r="E28">
        <v>60</v>
      </c>
      <c r="F28">
        <v>33.5</v>
      </c>
      <c r="G28">
        <v>22</v>
      </c>
      <c r="I28" s="3">
        <v>15</v>
      </c>
      <c r="J28" t="s">
        <v>15</v>
      </c>
      <c r="K28">
        <f>VLOOKUP('Load matrix'!C18,Datenpool!B79:D82,3,0)</f>
        <v>27</v>
      </c>
      <c r="L28">
        <f>VLOOKUP('Load matrix'!C18,Datenpool!B79:E82,4,0)</f>
        <v>60</v>
      </c>
      <c r="M28">
        <f>VLOOKUP('Load matrix'!C18,Datenpool!B79:F82,5,0)</f>
        <v>34.5</v>
      </c>
      <c r="N28">
        <f>VLOOKUP('Load matrix'!C18,Datenpool!B79:G82,6,0)</f>
        <v>35</v>
      </c>
    </row>
    <row r="29" spans="2:22" x14ac:dyDescent="0.25">
      <c r="B29" t="s">
        <v>20</v>
      </c>
      <c r="C29" s="1">
        <v>22</v>
      </c>
      <c r="D29">
        <v>32</v>
      </c>
      <c r="E29">
        <v>60</v>
      </c>
      <c r="F29">
        <v>37</v>
      </c>
      <c r="G29">
        <v>35</v>
      </c>
      <c r="I29" s="3">
        <v>18</v>
      </c>
      <c r="J29" t="s">
        <v>13</v>
      </c>
      <c r="K29">
        <f>VLOOKUP('Load matrix'!C18,Datenpool!B20:D23,3,0)</f>
        <v>28</v>
      </c>
      <c r="L29">
        <f>VLOOKUP('Load matrix'!C18,Datenpool!B20:E23,4,0)</f>
        <v>50</v>
      </c>
      <c r="M29">
        <f>VLOOKUP('Load matrix'!C18,Datenpool!B20:F23,5,0)</f>
        <v>36</v>
      </c>
      <c r="N29">
        <f>VLOOKUP('Load matrix'!C18,Datenpool!B20:G23,6,0)</f>
        <v>35</v>
      </c>
    </row>
    <row r="30" spans="2:22" x14ac:dyDescent="0.25">
      <c r="B30" t="s">
        <v>21</v>
      </c>
      <c r="C30" s="1">
        <v>22</v>
      </c>
      <c r="D30">
        <v>33</v>
      </c>
      <c r="E30">
        <v>60</v>
      </c>
      <c r="F30">
        <v>39</v>
      </c>
      <c r="G30">
        <v>45</v>
      </c>
      <c r="I30" s="3">
        <v>18</v>
      </c>
      <c r="J30" t="s">
        <v>14</v>
      </c>
      <c r="K30">
        <f>VLOOKUP('Load matrix'!C18,Datenpool!B43:D46,3,0)</f>
        <v>29</v>
      </c>
      <c r="L30">
        <f>VLOOKUP('Load matrix'!C18,Datenpool!B43:E46,4,0)</f>
        <v>55</v>
      </c>
      <c r="M30">
        <f>VLOOKUP('Load matrix'!C18,Datenpool!B43:F46,5,0)</f>
        <v>40</v>
      </c>
      <c r="N30">
        <f>VLOOKUP('Load matrix'!C18,Datenpool!B43:G46,6,0)</f>
        <v>37</v>
      </c>
    </row>
    <row r="31" spans="2:22" x14ac:dyDescent="0.25">
      <c r="B31" t="s">
        <v>22</v>
      </c>
      <c r="C31" s="1">
        <v>22</v>
      </c>
      <c r="D31">
        <v>35</v>
      </c>
      <c r="E31">
        <v>60</v>
      </c>
      <c r="F31">
        <v>40.5</v>
      </c>
      <c r="G31">
        <v>60</v>
      </c>
      <c r="I31" s="3">
        <v>18</v>
      </c>
      <c r="J31" t="s">
        <v>16</v>
      </c>
      <c r="K31">
        <f>VLOOKUP('Load matrix'!C18,Datenpool!B63:D66,3,0)</f>
        <v>33</v>
      </c>
      <c r="L31">
        <f>VLOOKUP('Load matrix'!C18,Datenpool!B63:E66,4,0)</f>
        <v>55</v>
      </c>
      <c r="M31">
        <f>VLOOKUP('Load matrix'!C18,Datenpool!B63:F66,5,0)</f>
        <v>43</v>
      </c>
      <c r="N31">
        <f>VLOOKUP('Load matrix'!C18,Datenpool!B63:G66,6,0)</f>
        <v>39</v>
      </c>
    </row>
    <row r="32" spans="2:22" x14ac:dyDescent="0.25">
      <c r="B32" t="s">
        <v>19</v>
      </c>
      <c r="C32" s="1">
        <v>25</v>
      </c>
      <c r="D32">
        <v>42</v>
      </c>
      <c r="E32">
        <v>65</v>
      </c>
      <c r="F32">
        <v>36.5</v>
      </c>
      <c r="G32">
        <v>20</v>
      </c>
      <c r="I32" s="3">
        <v>18</v>
      </c>
      <c r="J32" t="s">
        <v>15</v>
      </c>
      <c r="K32">
        <f>VLOOKUP('Load matrix'!C18,Datenpool!B83:D86,3,0)</f>
        <v>36</v>
      </c>
      <c r="L32">
        <f>VLOOKUP('Load matrix'!C18,Datenpool!B83:E86,4,0)</f>
        <v>60</v>
      </c>
      <c r="M32">
        <f>VLOOKUP('Load matrix'!C18,Datenpool!B83:F86,5,0)</f>
        <v>45</v>
      </c>
      <c r="N32">
        <f>VLOOKUP('Load matrix'!C18,Datenpool!B83:G86,6,0)</f>
        <v>40</v>
      </c>
    </row>
    <row r="33" spans="1:22" x14ac:dyDescent="0.25">
      <c r="B33" t="s">
        <v>20</v>
      </c>
      <c r="C33" s="1">
        <v>25</v>
      </c>
      <c r="D33">
        <v>45</v>
      </c>
      <c r="E33">
        <v>65</v>
      </c>
      <c r="F33">
        <v>43</v>
      </c>
      <c r="G33">
        <v>36</v>
      </c>
      <c r="I33" s="3">
        <v>20</v>
      </c>
      <c r="J33" t="s">
        <v>13</v>
      </c>
      <c r="K33">
        <f>VLOOKUP('Load matrix'!C18,Datenpool!B24:D27,3,0)</f>
        <v>30</v>
      </c>
      <c r="L33">
        <f>VLOOKUP('Load matrix'!C18,Datenpool!B24:E27,4,0)</f>
        <v>55</v>
      </c>
      <c r="M33">
        <f>VLOOKUP('Load matrix'!C18,Datenpool!B24:F27,5,0)</f>
        <v>35</v>
      </c>
      <c r="N33">
        <f>VLOOKUP('Load matrix'!C18,Datenpool!B24:G27,6,0)</f>
        <v>40</v>
      </c>
    </row>
    <row r="34" spans="1:22" x14ac:dyDescent="0.25">
      <c r="B34" t="s">
        <v>21</v>
      </c>
      <c r="C34" s="1">
        <v>25</v>
      </c>
      <c r="D34">
        <v>48</v>
      </c>
      <c r="E34">
        <v>65</v>
      </c>
      <c r="F34">
        <v>44</v>
      </c>
      <c r="G34">
        <v>55</v>
      </c>
      <c r="I34" s="3">
        <v>20</v>
      </c>
      <c r="J34" t="s">
        <v>14</v>
      </c>
      <c r="K34">
        <f>VLOOKUP('Load matrix'!C18,Datenpool!B47:D50,3,0)</f>
        <v>30</v>
      </c>
      <c r="L34">
        <f>VLOOKUP('Load matrix'!C18,Datenpool!B47:E50,4,0)</f>
        <v>60</v>
      </c>
      <c r="M34">
        <f>VLOOKUP('Load matrix'!C18,Datenpool!B47:F50,5,0)</f>
        <v>40</v>
      </c>
      <c r="N34">
        <f>VLOOKUP('Load matrix'!C18,Datenpool!B47:G50,6,0)</f>
        <v>50</v>
      </c>
    </row>
    <row r="35" spans="1:22" x14ac:dyDescent="0.25">
      <c r="B35" t="s">
        <v>22</v>
      </c>
      <c r="C35" s="1">
        <v>25</v>
      </c>
      <c r="D35">
        <v>51</v>
      </c>
      <c r="E35">
        <v>65</v>
      </c>
      <c r="F35">
        <v>45.5</v>
      </c>
      <c r="G35">
        <v>78</v>
      </c>
      <c r="I35" s="3">
        <v>20</v>
      </c>
      <c r="J35" t="s">
        <v>16</v>
      </c>
      <c r="K35">
        <f>VLOOKUP('Load matrix'!C18,Datenpool!B67:D70,3,0)</f>
        <v>34</v>
      </c>
      <c r="L35">
        <f>VLOOKUP('Load matrix'!C18,Datenpool!B67:E70,4,0)</f>
        <v>60</v>
      </c>
      <c r="M35">
        <f>VLOOKUP('Load matrix'!C18,Datenpool!B67:F70,5,0)</f>
        <v>43</v>
      </c>
      <c r="N35">
        <f>VLOOKUP('Load matrix'!C18,Datenpool!B67:G70,6,0)</f>
        <v>50</v>
      </c>
    </row>
    <row r="36" spans="1:22" x14ac:dyDescent="0.25">
      <c r="I36" s="3">
        <v>20</v>
      </c>
      <c r="J36" t="s">
        <v>15</v>
      </c>
      <c r="K36">
        <f>VLOOKUP('Load matrix'!C18,Datenpool!B87:D90,3,0)</f>
        <v>38</v>
      </c>
      <c r="L36">
        <f>VLOOKUP('Load matrix'!C18,Datenpool!B87:E90,4,0)</f>
        <v>60</v>
      </c>
      <c r="M36">
        <f>VLOOKUP('Load matrix'!C18,Datenpool!B87:F90,5,0)</f>
        <v>45</v>
      </c>
      <c r="N36">
        <f>VLOOKUP('Load matrix'!C18,Datenpool!B87:G90,6,0)</f>
        <v>50</v>
      </c>
      <c r="S36" s="2"/>
      <c r="T36" s="2"/>
      <c r="U36" s="2"/>
      <c r="V36" s="2"/>
    </row>
    <row r="37" spans="1:22" x14ac:dyDescent="0.25">
      <c r="A37" t="s">
        <v>7</v>
      </c>
      <c r="I37" s="3">
        <v>22</v>
      </c>
      <c r="J37" t="s">
        <v>13</v>
      </c>
      <c r="K37">
        <f>VLOOKUP('Load matrix'!C18,Datenpool!B28:D31,3,0)</f>
        <v>35</v>
      </c>
      <c r="L37">
        <f>VLOOKUP('Load matrix'!C18,Datenpool!B28:E31,4,0)</f>
        <v>60</v>
      </c>
      <c r="M37">
        <f>VLOOKUP('Load matrix'!C18,Datenpool!B28:F31,5,0)</f>
        <v>40.5</v>
      </c>
      <c r="N37">
        <f>VLOOKUP('Load matrix'!C18,Datenpool!B28:G31,6,0)</f>
        <v>60</v>
      </c>
    </row>
    <row r="38" spans="1:22" x14ac:dyDescent="0.25">
      <c r="C38" t="s">
        <v>5</v>
      </c>
      <c r="D38" t="s">
        <v>0</v>
      </c>
      <c r="E38" t="s">
        <v>1</v>
      </c>
      <c r="F38" t="s">
        <v>2</v>
      </c>
      <c r="G38" t="s">
        <v>3</v>
      </c>
      <c r="I38" s="3">
        <v>22</v>
      </c>
      <c r="J38" t="s">
        <v>14</v>
      </c>
      <c r="K38">
        <f>VLOOKUP('Load matrix'!C18,Datenpool!B51:D54,3,0)</f>
        <v>35</v>
      </c>
      <c r="L38">
        <f>VLOOKUP('Load matrix'!C18,Datenpool!B51:E54,4,0)</f>
        <v>65</v>
      </c>
      <c r="M38">
        <f>VLOOKUP('Load matrix'!C18,Datenpool!B51:F54,5,0)</f>
        <v>45</v>
      </c>
      <c r="N38">
        <f>VLOOKUP('Load matrix'!C18,Datenpool!B51:G54,6,0)</f>
        <v>62</v>
      </c>
    </row>
    <row r="39" spans="1:22" x14ac:dyDescent="0.25">
      <c r="A39" t="s">
        <v>8</v>
      </c>
      <c r="B39" t="s">
        <v>19</v>
      </c>
      <c r="C39" s="1">
        <v>15</v>
      </c>
      <c r="D39">
        <v>18</v>
      </c>
      <c r="E39">
        <v>50</v>
      </c>
      <c r="F39">
        <v>25</v>
      </c>
      <c r="G39">
        <v>20</v>
      </c>
      <c r="I39" s="3">
        <v>22</v>
      </c>
      <c r="J39" t="s">
        <v>16</v>
      </c>
      <c r="K39">
        <f>VLOOKUP('Load matrix'!C18,Datenpool!B71:D74,3,0)</f>
        <v>40</v>
      </c>
      <c r="L39">
        <f>VLOOKUP('Load matrix'!C18,Datenpool!B71:E74,4,0)</f>
        <v>65</v>
      </c>
      <c r="M39">
        <f>VLOOKUP('Load matrix'!C18,Datenpool!B71:F74,5,0)</f>
        <v>48</v>
      </c>
      <c r="N39">
        <f>VLOOKUP('Load matrix'!C18,Datenpool!B71:G74,6,0)</f>
        <v>71</v>
      </c>
    </row>
    <row r="40" spans="1:22" x14ac:dyDescent="0.25">
      <c r="B40" t="s">
        <v>20</v>
      </c>
      <c r="C40" s="1">
        <v>15</v>
      </c>
      <c r="D40">
        <v>20</v>
      </c>
      <c r="E40">
        <v>50</v>
      </c>
      <c r="F40">
        <v>27.5</v>
      </c>
      <c r="G40">
        <v>25</v>
      </c>
      <c r="I40" s="3">
        <v>22</v>
      </c>
      <c r="J40" t="s">
        <v>15</v>
      </c>
      <c r="K40">
        <f>VLOOKUP('Load matrix'!C18,Datenpool!B91:D94,3,0)</f>
        <v>44</v>
      </c>
      <c r="L40">
        <f>VLOOKUP('Load matrix'!C18,Datenpool!B91:E94,4,0)</f>
        <v>85</v>
      </c>
      <c r="M40">
        <f>VLOOKUP('Load matrix'!C18,Datenpool!B91:F94,5,0)</f>
        <v>50</v>
      </c>
      <c r="N40">
        <f>VLOOKUP('Load matrix'!C18,Datenpool!B91:G94,6,0)</f>
        <v>80</v>
      </c>
    </row>
    <row r="41" spans="1:22" x14ac:dyDescent="0.25">
      <c r="B41" t="s">
        <v>21</v>
      </c>
      <c r="C41" s="1">
        <v>15</v>
      </c>
      <c r="D41">
        <v>22</v>
      </c>
      <c r="E41">
        <v>50</v>
      </c>
      <c r="F41">
        <v>28.5</v>
      </c>
      <c r="G41">
        <v>30</v>
      </c>
      <c r="I41" s="3">
        <v>25</v>
      </c>
      <c r="J41" t="s">
        <v>13</v>
      </c>
      <c r="K41">
        <f>VLOOKUP('Load matrix'!C18,Datenpool!B32:D35,3,0)</f>
        <v>51</v>
      </c>
      <c r="L41">
        <f>VLOOKUP('Load matrix'!C18,Datenpool!B32:E35,4,0)</f>
        <v>65</v>
      </c>
      <c r="M41">
        <f>VLOOKUP('Load matrix'!C18,Datenpool!B32:F35,5,0)</f>
        <v>45.5</v>
      </c>
      <c r="N41">
        <f>VLOOKUP('Load matrix'!C18,Datenpool!B32:G35,6,0)</f>
        <v>78</v>
      </c>
    </row>
    <row r="42" spans="1:22" x14ac:dyDescent="0.25">
      <c r="B42" t="s">
        <v>22</v>
      </c>
      <c r="C42" s="1">
        <v>15</v>
      </c>
      <c r="D42">
        <v>24</v>
      </c>
      <c r="E42">
        <v>50</v>
      </c>
      <c r="F42">
        <v>29.5</v>
      </c>
      <c r="G42">
        <v>35</v>
      </c>
      <c r="I42" s="3">
        <v>25</v>
      </c>
      <c r="J42" t="s">
        <v>14</v>
      </c>
      <c r="K42">
        <f>VLOOKUP('Load matrix'!C18,Datenpool!B55:D58,3,0)</f>
        <v>51</v>
      </c>
      <c r="L42">
        <f>VLOOKUP('Load matrix'!C18,Datenpool!B55:E58,4,0)</f>
        <v>70</v>
      </c>
      <c r="M42">
        <f>VLOOKUP('Load matrix'!C18,Datenpool!B55:F58,5,0)</f>
        <v>49.5</v>
      </c>
      <c r="N42">
        <f>VLOOKUP('Load matrix'!C18,Datenpool!B55:G58,6,0)</f>
        <v>75</v>
      </c>
    </row>
    <row r="43" spans="1:22" x14ac:dyDescent="0.25">
      <c r="B43" t="s">
        <v>19</v>
      </c>
      <c r="C43" s="1">
        <v>18</v>
      </c>
      <c r="D43">
        <v>23</v>
      </c>
      <c r="E43">
        <v>55</v>
      </c>
      <c r="F43">
        <v>35</v>
      </c>
      <c r="G43">
        <v>23</v>
      </c>
      <c r="I43" s="3">
        <v>25</v>
      </c>
      <c r="J43" t="s">
        <v>16</v>
      </c>
      <c r="K43">
        <f>VLOOKUP('Load matrix'!C18,Datenpool!B75:D78,3,0)</f>
        <v>54</v>
      </c>
      <c r="L43">
        <f>VLOOKUP('Load matrix'!C18,Datenpool!B75:E78,4,0)</f>
        <v>70</v>
      </c>
      <c r="M43">
        <f>VLOOKUP('Load matrix'!C18,Datenpool!B75:F78,5,0)</f>
        <v>55</v>
      </c>
      <c r="N43">
        <f>VLOOKUP('Load matrix'!C18,Datenpool!B75:G78,6,0)</f>
        <v>88</v>
      </c>
    </row>
    <row r="44" spans="1:22" x14ac:dyDescent="0.25">
      <c r="B44" t="s">
        <v>20</v>
      </c>
      <c r="C44" s="1">
        <v>18</v>
      </c>
      <c r="D44">
        <v>25</v>
      </c>
      <c r="E44">
        <v>55</v>
      </c>
      <c r="F44">
        <v>37</v>
      </c>
      <c r="G44">
        <v>28</v>
      </c>
      <c r="I44" s="3">
        <v>25</v>
      </c>
      <c r="J44" t="s">
        <v>15</v>
      </c>
      <c r="K44">
        <f>VLOOKUP('Load matrix'!C18,Datenpool!B95:D98,3,0)</f>
        <v>56</v>
      </c>
      <c r="L44">
        <f>VLOOKUP('Load matrix'!C18,Datenpool!B95:E98,4,0)</f>
        <v>85</v>
      </c>
      <c r="M44">
        <f>VLOOKUP('Load matrix'!C18,Datenpool!B95:F98,5,0)</f>
        <v>60</v>
      </c>
      <c r="N44">
        <f>VLOOKUP('Load matrix'!C18,Datenpool!B95:G98,6,0)</f>
        <v>100</v>
      </c>
    </row>
    <row r="45" spans="1:22" x14ac:dyDescent="0.25">
      <c r="B45" t="s">
        <v>21</v>
      </c>
      <c r="C45" s="1">
        <v>18</v>
      </c>
      <c r="D45">
        <v>27</v>
      </c>
      <c r="E45">
        <v>55</v>
      </c>
      <c r="F45">
        <v>39</v>
      </c>
      <c r="G45">
        <v>32</v>
      </c>
    </row>
    <row r="46" spans="1:22" x14ac:dyDescent="0.25">
      <c r="B46" t="s">
        <v>22</v>
      </c>
      <c r="C46" s="1">
        <v>18</v>
      </c>
      <c r="D46">
        <v>29</v>
      </c>
      <c r="E46">
        <v>55</v>
      </c>
      <c r="F46">
        <v>40</v>
      </c>
      <c r="G46">
        <v>37</v>
      </c>
    </row>
    <row r="47" spans="1:22" x14ac:dyDescent="0.25">
      <c r="B47" t="s">
        <v>19</v>
      </c>
      <c r="C47" s="1">
        <v>20</v>
      </c>
      <c r="D47">
        <v>25</v>
      </c>
      <c r="E47">
        <v>60</v>
      </c>
      <c r="F47">
        <v>35</v>
      </c>
      <c r="G47">
        <v>25</v>
      </c>
    </row>
    <row r="48" spans="1:22" x14ac:dyDescent="0.25">
      <c r="B48" t="s">
        <v>20</v>
      </c>
      <c r="C48" s="1">
        <v>20</v>
      </c>
      <c r="D48">
        <v>27</v>
      </c>
      <c r="E48">
        <v>60</v>
      </c>
      <c r="F48">
        <v>37</v>
      </c>
      <c r="G48">
        <v>35</v>
      </c>
    </row>
    <row r="49" spans="1:7" x14ac:dyDescent="0.25">
      <c r="B49" t="s">
        <v>21</v>
      </c>
      <c r="C49" s="1">
        <v>20</v>
      </c>
      <c r="D49">
        <v>29</v>
      </c>
      <c r="E49">
        <v>60</v>
      </c>
      <c r="F49">
        <v>38</v>
      </c>
      <c r="G49">
        <v>45</v>
      </c>
    </row>
    <row r="50" spans="1:7" x14ac:dyDescent="0.25">
      <c r="B50" t="s">
        <v>22</v>
      </c>
      <c r="C50" s="1">
        <v>20</v>
      </c>
      <c r="D50">
        <v>30</v>
      </c>
      <c r="E50">
        <v>60</v>
      </c>
      <c r="F50">
        <v>40</v>
      </c>
      <c r="G50">
        <v>50</v>
      </c>
    </row>
    <row r="51" spans="1:7" x14ac:dyDescent="0.25">
      <c r="B51" t="s">
        <v>19</v>
      </c>
      <c r="C51" s="1">
        <v>22</v>
      </c>
      <c r="D51">
        <v>30</v>
      </c>
      <c r="E51">
        <v>65</v>
      </c>
      <c r="F51">
        <v>39</v>
      </c>
      <c r="G51">
        <v>27</v>
      </c>
    </row>
    <row r="52" spans="1:7" x14ac:dyDescent="0.25">
      <c r="B52" t="s">
        <v>20</v>
      </c>
      <c r="C52" s="1">
        <v>22</v>
      </c>
      <c r="D52">
        <v>32</v>
      </c>
      <c r="E52">
        <v>65</v>
      </c>
      <c r="F52">
        <v>41</v>
      </c>
      <c r="G52">
        <v>40</v>
      </c>
    </row>
    <row r="53" spans="1:7" x14ac:dyDescent="0.25">
      <c r="B53" t="s">
        <v>21</v>
      </c>
      <c r="C53" s="1">
        <v>22</v>
      </c>
      <c r="D53">
        <v>33</v>
      </c>
      <c r="E53">
        <v>65</v>
      </c>
      <c r="F53">
        <v>43</v>
      </c>
      <c r="G53">
        <v>50</v>
      </c>
    </row>
    <row r="54" spans="1:7" x14ac:dyDescent="0.25">
      <c r="B54" t="s">
        <v>22</v>
      </c>
      <c r="C54" s="1">
        <v>22</v>
      </c>
      <c r="D54">
        <v>35</v>
      </c>
      <c r="E54">
        <v>65</v>
      </c>
      <c r="F54">
        <v>45</v>
      </c>
      <c r="G54">
        <v>62</v>
      </c>
    </row>
    <row r="55" spans="1:7" x14ac:dyDescent="0.25">
      <c r="B55" t="s">
        <v>19</v>
      </c>
      <c r="C55" s="1">
        <v>25</v>
      </c>
      <c r="D55">
        <v>42</v>
      </c>
      <c r="E55">
        <v>70</v>
      </c>
      <c r="F55">
        <v>42</v>
      </c>
      <c r="G55">
        <v>30</v>
      </c>
    </row>
    <row r="56" spans="1:7" x14ac:dyDescent="0.25">
      <c r="B56" t="s">
        <v>20</v>
      </c>
      <c r="C56" s="1">
        <v>25</v>
      </c>
      <c r="D56">
        <v>45</v>
      </c>
      <c r="E56">
        <v>70</v>
      </c>
      <c r="F56">
        <v>44.5</v>
      </c>
      <c r="G56">
        <v>45</v>
      </c>
    </row>
    <row r="57" spans="1:7" x14ac:dyDescent="0.25">
      <c r="B57" t="s">
        <v>21</v>
      </c>
      <c r="C57" s="1">
        <v>25</v>
      </c>
      <c r="D57">
        <v>48</v>
      </c>
      <c r="E57">
        <v>70</v>
      </c>
      <c r="F57">
        <v>47</v>
      </c>
      <c r="G57">
        <v>60</v>
      </c>
    </row>
    <row r="58" spans="1:7" x14ac:dyDescent="0.25">
      <c r="B58" t="s">
        <v>22</v>
      </c>
      <c r="C58" s="1">
        <v>25</v>
      </c>
      <c r="D58">
        <v>51</v>
      </c>
      <c r="E58">
        <v>70</v>
      </c>
      <c r="F58">
        <v>49.5</v>
      </c>
      <c r="G58">
        <v>75</v>
      </c>
    </row>
    <row r="59" spans="1:7" x14ac:dyDescent="0.25">
      <c r="A59" t="s">
        <v>9</v>
      </c>
      <c r="B59" t="s">
        <v>19</v>
      </c>
      <c r="C59" s="4">
        <v>15</v>
      </c>
      <c r="D59">
        <v>21</v>
      </c>
      <c r="E59">
        <v>50</v>
      </c>
      <c r="F59">
        <v>28</v>
      </c>
      <c r="G59">
        <v>20</v>
      </c>
    </row>
    <row r="60" spans="1:7" x14ac:dyDescent="0.25">
      <c r="B60" t="s">
        <v>20</v>
      </c>
      <c r="C60" s="4">
        <v>15</v>
      </c>
      <c r="D60">
        <v>23</v>
      </c>
      <c r="E60">
        <v>50</v>
      </c>
      <c r="F60">
        <v>30</v>
      </c>
      <c r="G60">
        <v>25</v>
      </c>
    </row>
    <row r="61" spans="1:7" x14ac:dyDescent="0.25">
      <c r="B61" t="s">
        <v>21</v>
      </c>
      <c r="C61" s="4">
        <v>15</v>
      </c>
      <c r="D61">
        <v>24</v>
      </c>
      <c r="E61">
        <v>50</v>
      </c>
      <c r="F61">
        <v>31</v>
      </c>
      <c r="G61">
        <v>30</v>
      </c>
    </row>
    <row r="62" spans="1:7" x14ac:dyDescent="0.25">
      <c r="B62" t="s">
        <v>22</v>
      </c>
      <c r="C62" s="4">
        <v>15</v>
      </c>
      <c r="D62">
        <v>26</v>
      </c>
      <c r="E62">
        <v>50</v>
      </c>
      <c r="F62">
        <v>32</v>
      </c>
      <c r="G62">
        <v>35</v>
      </c>
    </row>
    <row r="63" spans="1:7" x14ac:dyDescent="0.25">
      <c r="B63" t="s">
        <v>19</v>
      </c>
      <c r="C63" s="4">
        <v>18</v>
      </c>
      <c r="D63">
        <v>27</v>
      </c>
      <c r="E63">
        <v>55</v>
      </c>
      <c r="F63">
        <v>37</v>
      </c>
      <c r="G63">
        <v>24</v>
      </c>
    </row>
    <row r="64" spans="1:7" x14ac:dyDescent="0.25">
      <c r="B64" t="s">
        <v>20</v>
      </c>
      <c r="C64" s="4">
        <v>18</v>
      </c>
      <c r="D64">
        <v>29</v>
      </c>
      <c r="E64">
        <v>55</v>
      </c>
      <c r="F64">
        <v>39</v>
      </c>
      <c r="G64">
        <v>29</v>
      </c>
    </row>
    <row r="65" spans="1:7" x14ac:dyDescent="0.25">
      <c r="B65" t="s">
        <v>21</v>
      </c>
      <c r="C65" s="4">
        <v>18</v>
      </c>
      <c r="D65">
        <v>31</v>
      </c>
      <c r="E65">
        <v>55</v>
      </c>
      <c r="F65">
        <v>41</v>
      </c>
      <c r="G65">
        <v>34</v>
      </c>
    </row>
    <row r="66" spans="1:7" x14ac:dyDescent="0.25">
      <c r="B66" t="s">
        <v>22</v>
      </c>
      <c r="C66" s="4">
        <v>18</v>
      </c>
      <c r="D66">
        <v>33</v>
      </c>
      <c r="E66">
        <v>55</v>
      </c>
      <c r="F66">
        <v>43</v>
      </c>
      <c r="G66">
        <v>39</v>
      </c>
    </row>
    <row r="67" spans="1:7" x14ac:dyDescent="0.25">
      <c r="B67" t="s">
        <v>19</v>
      </c>
      <c r="C67" s="4">
        <v>20</v>
      </c>
      <c r="D67">
        <v>29</v>
      </c>
      <c r="E67">
        <v>60</v>
      </c>
      <c r="F67">
        <v>38</v>
      </c>
      <c r="G67">
        <v>30</v>
      </c>
    </row>
    <row r="68" spans="1:7" x14ac:dyDescent="0.25">
      <c r="B68" t="s">
        <v>20</v>
      </c>
      <c r="C68" s="4">
        <v>20</v>
      </c>
      <c r="D68">
        <v>31</v>
      </c>
      <c r="E68">
        <v>60</v>
      </c>
      <c r="F68">
        <v>40</v>
      </c>
      <c r="G68">
        <v>37</v>
      </c>
    </row>
    <row r="69" spans="1:7" x14ac:dyDescent="0.25">
      <c r="B69" t="s">
        <v>21</v>
      </c>
      <c r="C69" s="4">
        <v>20</v>
      </c>
      <c r="D69">
        <v>33</v>
      </c>
      <c r="E69">
        <v>60</v>
      </c>
      <c r="F69">
        <v>41</v>
      </c>
      <c r="G69">
        <v>45</v>
      </c>
    </row>
    <row r="70" spans="1:7" x14ac:dyDescent="0.25">
      <c r="B70" t="s">
        <v>22</v>
      </c>
      <c r="C70" s="4">
        <v>20</v>
      </c>
      <c r="D70">
        <v>34</v>
      </c>
      <c r="E70">
        <v>60</v>
      </c>
      <c r="F70">
        <v>43</v>
      </c>
      <c r="G70">
        <v>50</v>
      </c>
    </row>
    <row r="71" spans="1:7" x14ac:dyDescent="0.25">
      <c r="B71" t="s">
        <v>19</v>
      </c>
      <c r="C71" s="4">
        <v>22</v>
      </c>
      <c r="D71">
        <v>34</v>
      </c>
      <c r="E71">
        <v>65</v>
      </c>
      <c r="F71">
        <v>42</v>
      </c>
      <c r="G71">
        <v>34</v>
      </c>
    </row>
    <row r="72" spans="1:7" x14ac:dyDescent="0.25">
      <c r="B72" t="s">
        <v>20</v>
      </c>
      <c r="C72" s="4">
        <v>22</v>
      </c>
      <c r="D72">
        <v>36</v>
      </c>
      <c r="E72">
        <v>65</v>
      </c>
      <c r="F72">
        <v>44</v>
      </c>
      <c r="G72">
        <v>50</v>
      </c>
    </row>
    <row r="73" spans="1:7" x14ac:dyDescent="0.25">
      <c r="B73" t="s">
        <v>21</v>
      </c>
      <c r="C73" s="4">
        <v>22</v>
      </c>
      <c r="D73">
        <v>38</v>
      </c>
      <c r="E73">
        <v>65</v>
      </c>
      <c r="F73">
        <v>46</v>
      </c>
      <c r="G73">
        <v>60</v>
      </c>
    </row>
    <row r="74" spans="1:7" x14ac:dyDescent="0.25">
      <c r="B74" t="s">
        <v>22</v>
      </c>
      <c r="C74" s="4">
        <v>22</v>
      </c>
      <c r="D74">
        <v>40</v>
      </c>
      <c r="E74">
        <v>65</v>
      </c>
      <c r="F74">
        <v>48</v>
      </c>
      <c r="G74">
        <v>71</v>
      </c>
    </row>
    <row r="75" spans="1:7" x14ac:dyDescent="0.25">
      <c r="B75" t="s">
        <v>19</v>
      </c>
      <c r="C75" s="4">
        <v>25</v>
      </c>
      <c r="D75">
        <v>46</v>
      </c>
      <c r="E75">
        <v>70</v>
      </c>
      <c r="F75">
        <v>47</v>
      </c>
      <c r="G75">
        <v>45</v>
      </c>
    </row>
    <row r="76" spans="1:7" x14ac:dyDescent="0.25">
      <c r="B76" t="s">
        <v>20</v>
      </c>
      <c r="C76" s="4">
        <v>25</v>
      </c>
      <c r="D76">
        <v>49</v>
      </c>
      <c r="E76">
        <v>70</v>
      </c>
      <c r="F76">
        <v>49.5</v>
      </c>
      <c r="G76">
        <v>58</v>
      </c>
    </row>
    <row r="77" spans="1:7" x14ac:dyDescent="0.25">
      <c r="B77" t="s">
        <v>21</v>
      </c>
      <c r="C77" s="4">
        <v>25</v>
      </c>
      <c r="D77">
        <v>51</v>
      </c>
      <c r="E77">
        <v>70</v>
      </c>
      <c r="F77">
        <v>52</v>
      </c>
      <c r="G77">
        <v>70</v>
      </c>
    </row>
    <row r="78" spans="1:7" x14ac:dyDescent="0.25">
      <c r="B78" t="s">
        <v>22</v>
      </c>
      <c r="C78" s="4">
        <v>25</v>
      </c>
      <c r="D78">
        <v>54</v>
      </c>
      <c r="E78">
        <v>70</v>
      </c>
      <c r="F78">
        <v>55</v>
      </c>
      <c r="G78">
        <v>88</v>
      </c>
    </row>
    <row r="79" spans="1:7" x14ac:dyDescent="0.25">
      <c r="A79" t="s">
        <v>10</v>
      </c>
      <c r="B79" t="s">
        <v>19</v>
      </c>
      <c r="C79" s="1">
        <v>15</v>
      </c>
      <c r="D79">
        <v>23</v>
      </c>
      <c r="E79">
        <v>60</v>
      </c>
      <c r="F79">
        <v>31</v>
      </c>
      <c r="G79">
        <v>20</v>
      </c>
    </row>
    <row r="80" spans="1:7" x14ac:dyDescent="0.25">
      <c r="B80" t="s">
        <v>20</v>
      </c>
      <c r="C80" s="1">
        <v>15</v>
      </c>
      <c r="D80">
        <v>25</v>
      </c>
      <c r="E80">
        <v>60</v>
      </c>
      <c r="F80">
        <v>32.5</v>
      </c>
      <c r="G80">
        <v>25</v>
      </c>
    </row>
    <row r="81" spans="2:7" x14ac:dyDescent="0.25">
      <c r="B81" t="s">
        <v>21</v>
      </c>
      <c r="C81" s="1">
        <v>15</v>
      </c>
      <c r="D81">
        <v>26</v>
      </c>
      <c r="E81">
        <v>60</v>
      </c>
      <c r="F81">
        <v>33.5</v>
      </c>
      <c r="G81">
        <v>30</v>
      </c>
    </row>
    <row r="82" spans="2:7" x14ac:dyDescent="0.25">
      <c r="B82" t="s">
        <v>22</v>
      </c>
      <c r="C82" s="1">
        <v>15</v>
      </c>
      <c r="D82">
        <v>27</v>
      </c>
      <c r="E82">
        <v>60</v>
      </c>
      <c r="F82">
        <v>34.5</v>
      </c>
      <c r="G82">
        <v>35</v>
      </c>
    </row>
    <row r="83" spans="2:7" x14ac:dyDescent="0.25">
      <c r="B83" t="s">
        <v>19</v>
      </c>
      <c r="C83" s="1">
        <v>18</v>
      </c>
      <c r="D83">
        <v>30</v>
      </c>
      <c r="E83">
        <v>60</v>
      </c>
      <c r="F83">
        <v>38</v>
      </c>
      <c r="G83">
        <v>25</v>
      </c>
    </row>
    <row r="84" spans="2:7" x14ac:dyDescent="0.25">
      <c r="B84" t="s">
        <v>20</v>
      </c>
      <c r="C84" s="1">
        <v>18</v>
      </c>
      <c r="D84">
        <v>32</v>
      </c>
      <c r="E84">
        <v>60</v>
      </c>
      <c r="F84">
        <v>40</v>
      </c>
      <c r="G84">
        <v>30</v>
      </c>
    </row>
    <row r="85" spans="2:7" x14ac:dyDescent="0.25">
      <c r="B85" t="s">
        <v>21</v>
      </c>
      <c r="C85" s="1">
        <v>18</v>
      </c>
      <c r="D85">
        <v>34</v>
      </c>
      <c r="E85">
        <v>60</v>
      </c>
      <c r="F85">
        <v>42</v>
      </c>
      <c r="G85">
        <v>35</v>
      </c>
    </row>
    <row r="86" spans="2:7" x14ac:dyDescent="0.25">
      <c r="B86" t="s">
        <v>22</v>
      </c>
      <c r="C86" s="1">
        <v>18</v>
      </c>
      <c r="D86">
        <v>36</v>
      </c>
      <c r="E86">
        <v>60</v>
      </c>
      <c r="F86">
        <v>45</v>
      </c>
      <c r="G86">
        <v>40</v>
      </c>
    </row>
    <row r="87" spans="2:7" x14ac:dyDescent="0.25">
      <c r="B87" t="s">
        <v>19</v>
      </c>
      <c r="C87" s="1">
        <v>20</v>
      </c>
      <c r="D87">
        <v>32</v>
      </c>
      <c r="E87">
        <v>60</v>
      </c>
      <c r="F87">
        <v>40</v>
      </c>
      <c r="G87">
        <v>35</v>
      </c>
    </row>
    <row r="88" spans="2:7" x14ac:dyDescent="0.25">
      <c r="B88" t="s">
        <v>20</v>
      </c>
      <c r="C88" s="1">
        <v>20</v>
      </c>
      <c r="D88">
        <v>34</v>
      </c>
      <c r="E88">
        <v>60</v>
      </c>
      <c r="F88">
        <v>42</v>
      </c>
      <c r="G88">
        <v>40</v>
      </c>
    </row>
    <row r="89" spans="2:7" x14ac:dyDescent="0.25">
      <c r="B89" t="s">
        <v>21</v>
      </c>
      <c r="C89" s="1">
        <v>20</v>
      </c>
      <c r="D89">
        <v>36</v>
      </c>
      <c r="E89">
        <v>60</v>
      </c>
      <c r="F89">
        <v>44</v>
      </c>
      <c r="G89">
        <v>45</v>
      </c>
    </row>
    <row r="90" spans="2:7" x14ac:dyDescent="0.25">
      <c r="B90" t="s">
        <v>22</v>
      </c>
      <c r="C90" s="1">
        <v>20</v>
      </c>
      <c r="D90">
        <v>38</v>
      </c>
      <c r="E90">
        <v>60</v>
      </c>
      <c r="F90">
        <v>45</v>
      </c>
      <c r="G90">
        <v>50</v>
      </c>
    </row>
    <row r="91" spans="2:7" x14ac:dyDescent="0.25">
      <c r="B91" t="s">
        <v>19</v>
      </c>
      <c r="C91" s="1">
        <v>22</v>
      </c>
      <c r="D91">
        <v>38</v>
      </c>
      <c r="E91">
        <v>85</v>
      </c>
      <c r="F91">
        <v>44</v>
      </c>
      <c r="G91">
        <v>50</v>
      </c>
    </row>
    <row r="92" spans="2:7" x14ac:dyDescent="0.25">
      <c r="B92" t="s">
        <v>20</v>
      </c>
      <c r="C92" s="1">
        <v>22</v>
      </c>
      <c r="D92">
        <v>40</v>
      </c>
      <c r="E92">
        <v>85</v>
      </c>
      <c r="F92">
        <v>46</v>
      </c>
      <c r="G92">
        <v>60</v>
      </c>
    </row>
    <row r="93" spans="2:7" x14ac:dyDescent="0.25">
      <c r="B93" t="s">
        <v>21</v>
      </c>
      <c r="C93" s="1">
        <v>22</v>
      </c>
      <c r="D93">
        <v>42</v>
      </c>
      <c r="E93">
        <v>85</v>
      </c>
      <c r="F93">
        <v>48</v>
      </c>
      <c r="G93">
        <v>70</v>
      </c>
    </row>
    <row r="94" spans="2:7" x14ac:dyDescent="0.25">
      <c r="B94" t="s">
        <v>22</v>
      </c>
      <c r="C94" s="1">
        <v>22</v>
      </c>
      <c r="D94">
        <v>44</v>
      </c>
      <c r="E94">
        <v>85</v>
      </c>
      <c r="F94">
        <v>50</v>
      </c>
      <c r="G94">
        <v>80</v>
      </c>
    </row>
    <row r="95" spans="2:7" x14ac:dyDescent="0.25">
      <c r="B95" t="s">
        <v>19</v>
      </c>
      <c r="C95" s="1">
        <v>25</v>
      </c>
      <c r="D95">
        <v>50</v>
      </c>
      <c r="E95">
        <v>85</v>
      </c>
      <c r="F95">
        <v>52</v>
      </c>
      <c r="G95">
        <v>60</v>
      </c>
    </row>
    <row r="96" spans="2:7" x14ac:dyDescent="0.25">
      <c r="B96" t="s">
        <v>20</v>
      </c>
      <c r="C96" s="1">
        <v>25</v>
      </c>
      <c r="D96">
        <v>52</v>
      </c>
      <c r="E96">
        <v>85</v>
      </c>
      <c r="F96">
        <v>54.5</v>
      </c>
      <c r="G96">
        <v>70</v>
      </c>
    </row>
    <row r="97" spans="2:7" x14ac:dyDescent="0.25">
      <c r="B97" t="s">
        <v>21</v>
      </c>
      <c r="C97" s="1">
        <v>25</v>
      </c>
      <c r="D97">
        <v>54</v>
      </c>
      <c r="E97">
        <v>85</v>
      </c>
      <c r="F97">
        <v>56.5</v>
      </c>
      <c r="G97">
        <v>80</v>
      </c>
    </row>
    <row r="98" spans="2:7" x14ac:dyDescent="0.25">
      <c r="B98" t="s">
        <v>22</v>
      </c>
      <c r="C98" s="1">
        <v>25</v>
      </c>
      <c r="D98">
        <v>56</v>
      </c>
      <c r="E98">
        <v>85</v>
      </c>
      <c r="F98">
        <v>60</v>
      </c>
      <c r="G98">
        <v>100</v>
      </c>
    </row>
    <row r="99" spans="2:7" x14ac:dyDescent="0.25">
      <c r="C99" s="1"/>
    </row>
    <row r="100" spans="2:7" x14ac:dyDescent="0.25">
      <c r="C100" s="1"/>
    </row>
    <row r="101" spans="2:7" x14ac:dyDescent="0.25">
      <c r="C101" s="1"/>
    </row>
    <row r="102" spans="2:7" x14ac:dyDescent="0.25">
      <c r="C102" s="1"/>
    </row>
    <row r="103" spans="2:7" x14ac:dyDescent="0.25">
      <c r="C103" s="1"/>
    </row>
    <row r="104" spans="2:7" x14ac:dyDescent="0.25">
      <c r="C104" s="1"/>
    </row>
    <row r="105" spans="2:7" x14ac:dyDescent="0.25">
      <c r="C105" s="1"/>
    </row>
    <row r="106" spans="2:7" x14ac:dyDescent="0.25">
      <c r="C106" s="1"/>
    </row>
    <row r="107" spans="2:7" x14ac:dyDescent="0.25">
      <c r="C107" s="1"/>
    </row>
    <row r="108" spans="2:7" x14ac:dyDescent="0.25">
      <c r="C108" s="1"/>
    </row>
    <row r="109" spans="2:7" x14ac:dyDescent="0.25">
      <c r="C109" s="1"/>
    </row>
    <row r="110" spans="2:7" x14ac:dyDescent="0.25">
      <c r="C110" s="1"/>
    </row>
    <row r="111" spans="2:7" x14ac:dyDescent="0.25">
      <c r="C111" s="1"/>
    </row>
    <row r="112" spans="2:7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</sheetData>
  <sheetProtection algorithmName="SHA-512" hashValue="aRA+76PaRrwDPg215cm5l/2a/2jRRkMqPguGP40woEYoz4JO7t9DzpPf+WwKNUvPjJKxB7UqfB3OGzblYmgGOQ==" saltValue="9pbgYyBWeoJrTDsPGhMZTQ==" spinCount="100000" sheet="1" selectLockedCells="1"/>
  <sortState ref="B16:G35">
    <sortCondition ref="C13"/>
  </sortState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Load matrix</vt:lpstr>
      <vt:lpstr>Datenpool</vt:lpstr>
      <vt:lpstr>'Load matrix'!Druckbereich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Sabatino</dc:creator>
  <cp:lastModifiedBy>Sabatino Gianfranco</cp:lastModifiedBy>
  <cp:lastPrinted>2021-09-20T15:47:06Z</cp:lastPrinted>
  <dcterms:created xsi:type="dcterms:W3CDTF">2019-12-02T10:25:48Z</dcterms:created>
  <dcterms:modified xsi:type="dcterms:W3CDTF">2021-09-20T16:06:36Z</dcterms:modified>
</cp:coreProperties>
</file>